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Управление финансирования и комплексного планирования\Финансовый отдел\Информация квартальная МФиНП\2022\"/>
    </mc:Choice>
  </mc:AlternateContent>
  <bookViews>
    <workbookView xWindow="120" yWindow="2475" windowWidth="15480" windowHeight="7200"/>
  </bookViews>
  <sheets>
    <sheet name="2022" sheetId="5" r:id="rId1"/>
  </sheets>
  <definedNames>
    <definedName name="_GoBack" localSheetId="0">'2022'!#REF!</definedName>
    <definedName name="_xlnm._FilterDatabase" localSheetId="0" hidden="1">'2022'!$A$4:$W$51</definedName>
    <definedName name="_xlnm.Print_Titles" localSheetId="0">'2022'!$4:$9</definedName>
    <definedName name="_xlnm.Print_Area" localSheetId="0">'2022'!$A$1:$W$65</definedName>
  </definedNames>
  <calcPr calcId="152511"/>
</workbook>
</file>

<file path=xl/calcChain.xml><?xml version="1.0" encoding="utf-8"?>
<calcChain xmlns="http://schemas.openxmlformats.org/spreadsheetml/2006/main">
  <c r="F48" i="5" l="1"/>
  <c r="U48" i="5"/>
  <c r="J47" i="5" l="1"/>
  <c r="W40" i="5" l="1"/>
  <c r="H39" i="5"/>
  <c r="J39" i="5" s="1"/>
  <c r="U15" i="5" l="1"/>
  <c r="O11" i="5" l="1"/>
  <c r="O12" i="5"/>
  <c r="R11" i="5"/>
  <c r="R10" i="5"/>
  <c r="O10" i="5"/>
  <c r="U50" i="5" l="1"/>
  <c r="F50" i="5"/>
  <c r="L45" i="5" l="1"/>
  <c r="J45" i="5"/>
  <c r="L44" i="5"/>
  <c r="J44" i="5"/>
  <c r="I43" i="5"/>
  <c r="L43" i="5" s="1"/>
  <c r="H43" i="5"/>
  <c r="J43" i="5" s="1"/>
  <c r="L42" i="5"/>
  <c r="J42" i="5"/>
  <c r="L41" i="5"/>
  <c r="J41" i="5"/>
  <c r="L40" i="5"/>
  <c r="J40" i="5"/>
  <c r="I39" i="5"/>
  <c r="L39" i="5" s="1"/>
  <c r="K39" i="5" s="1"/>
  <c r="K40" i="5" l="1"/>
  <c r="K42" i="5"/>
  <c r="K44" i="5"/>
  <c r="K41" i="5"/>
  <c r="K43" i="5"/>
  <c r="K45" i="5"/>
  <c r="J15" i="5"/>
  <c r="R16" i="5" l="1"/>
  <c r="J38" i="5" l="1"/>
  <c r="L15" i="5" l="1"/>
  <c r="L32" i="5" l="1"/>
  <c r="J25" i="5"/>
  <c r="W37" i="5" l="1"/>
  <c r="W32" i="5"/>
  <c r="N13" i="5" l="1"/>
  <c r="O13" i="5" s="1"/>
  <c r="K13" i="5"/>
  <c r="L47" i="5" l="1"/>
  <c r="S46" i="5" l="1"/>
  <c r="U46" i="5"/>
  <c r="J14" i="5" l="1"/>
  <c r="O16" i="5" l="1"/>
  <c r="U49" i="5" l="1"/>
  <c r="S49" i="5"/>
  <c r="W49" i="5" s="1"/>
  <c r="I27" i="5" l="1"/>
  <c r="L11" i="5" l="1"/>
  <c r="L10" i="5"/>
  <c r="L38" i="5"/>
  <c r="K27" i="5"/>
  <c r="F39" i="5" l="1"/>
  <c r="S19" i="5" l="1"/>
  <c r="S20" i="5"/>
  <c r="S21" i="5"/>
  <c r="S22" i="5"/>
  <c r="S18" i="5"/>
  <c r="G27" i="5" l="1"/>
  <c r="L17" i="5" l="1"/>
  <c r="J17" i="5"/>
  <c r="G43" i="5" l="1"/>
  <c r="G39" i="5" l="1"/>
  <c r="F43" i="5"/>
  <c r="U29" i="5" l="1"/>
  <c r="F27" i="5" l="1"/>
  <c r="J16" i="5" l="1"/>
  <c r="L16" i="5"/>
  <c r="J11" i="5" l="1"/>
  <c r="J12" i="5"/>
  <c r="J13" i="5"/>
  <c r="J10" i="5"/>
  <c r="W45" i="5" l="1"/>
  <c r="W44" i="5"/>
  <c r="W42" i="5"/>
  <c r="W41" i="5"/>
  <c r="J32" i="5" l="1"/>
  <c r="H27" i="5" l="1"/>
  <c r="L37" i="5" l="1"/>
  <c r="L36" i="5"/>
  <c r="L35" i="5"/>
  <c r="U34" i="5"/>
  <c r="S34" i="5"/>
  <c r="S33" i="5"/>
  <c r="L31" i="5"/>
  <c r="L27" i="5" s="1"/>
  <c r="J31" i="5"/>
  <c r="J27" i="5" s="1"/>
  <c r="U27" i="5"/>
  <c r="T27" i="5"/>
  <c r="S27" i="5"/>
  <c r="U26" i="5"/>
  <c r="S26" i="5"/>
  <c r="L25" i="5"/>
  <c r="L14" i="5"/>
  <c r="L13" i="5"/>
  <c r="L12" i="5"/>
  <c r="T11" i="5"/>
  <c r="T12" i="5" s="1"/>
  <c r="T13" i="5" s="1"/>
  <c r="W39" i="5" l="1"/>
  <c r="W43" i="5"/>
  <c r="J37" i="5"/>
</calcChain>
</file>

<file path=xl/sharedStrings.xml><?xml version="1.0" encoding="utf-8"?>
<sst xmlns="http://schemas.openxmlformats.org/spreadsheetml/2006/main" count="496" uniqueCount="129">
  <si>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</si>
  <si>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</si>
  <si>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</si>
  <si>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</si>
  <si>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</si>
  <si>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</si>
  <si>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</si>
  <si>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</si>
  <si>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</si>
  <si>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</si>
  <si>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</si>
  <si>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</si>
  <si>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</si>
  <si>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</si>
  <si>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</si>
  <si>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Примечание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</si>
  <si>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</si>
  <si>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Ежегодная выплата на приобретение школьно-письменных принадлежностей на каждого ребенка школьного возраста из малообеспеченной многодетной семьи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</si>
  <si>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</si>
  <si>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заведение)</t>
  </si>
  <si>
    <t>Выплата семьям, воспитывающим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</si>
  <si>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3</t>
  </si>
  <si>
    <t>03</t>
  </si>
  <si>
    <t>Ежемесячная денежная выплата гражданам, потерявшим родителей в годы ВОВ 1941-1945гг</t>
  </si>
  <si>
    <t>Х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</si>
  <si>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</si>
  <si>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</si>
  <si>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выплата государственного единовременного пособия</t>
  </si>
  <si>
    <t>выплата ежемесячной денежной компенсации</t>
  </si>
  <si>
    <t>Ежемесячные денежные выплаты лицам, подвергшимся политическим репрессиям и признанным реабилитированными и лицам, признанным пострадавшими от политических репрессий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</si>
  <si>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</si>
  <si>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Ежемесячные денежные выплаты ветеранам труда, а также гражданам, приравненным к ним по состоянию на 31 декабря 2004 года</t>
  </si>
  <si>
    <t xml:space="preserve"> Ежемесячные денежные выплаты ветеранам труда Новосибирской области</t>
  </si>
  <si>
    <t>Ежемесячные денежные пособия инвалидам боевых действий</t>
  </si>
  <si>
    <t>Ежемесячные и единовременные пособия и компенсации членам  семей погибших военнослужащих</t>
  </si>
  <si>
    <t xml:space="preserve">Дополнительное пособие молодой семье при рождении ребенка </t>
  </si>
  <si>
    <t>6000,12000,18000</t>
  </si>
  <si>
    <t>Дополнительные меры социальной поддержки семей, имеющих детей, на территории Новосибирской области</t>
  </si>
  <si>
    <t>Ежемесячная социальная выплата гражданам, имеющим ребенка-инвалида, а также родителям и иным законным представителями) ВИЧ-инфицированного несовершеннолетнего в возрасте до 18 лет, проживающим на территории Новосибирской области</t>
  </si>
  <si>
    <t>Ежемесячная  дотация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</si>
  <si>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Ежемесячные денежные выплаты многодетным семьям со среднедушевым доходом, не превышающим величину прожиточного минимума, установленного в НСО, в случае рождения после 31.12.2012 третьего и последующих детей до достижения ребенком возраста трех лет</t>
  </si>
  <si>
    <t>04</t>
  </si>
  <si>
    <t xml:space="preserve">Доплаты  к пенсиям государственных служащих субъектов российской Федерации и муниципальных служащих (Закон НСО от 01.02.2005 № 265-ОЗ) в т.ч. </t>
  </si>
  <si>
    <t xml:space="preserve">-расходы на выплату пенсии за выслугу лет (постановление Губернатора НСО от 04.08.2008 № 302) </t>
  </si>
  <si>
    <t>-расходы на выплату ежемесячной доплаты (постановление Губернатора НСО от 10.12.2007 № 483)</t>
  </si>
  <si>
    <t xml:space="preserve">--расходы на выплату ежемесячной доплаты (постановление главы администрации НСО от 10.07.2001 № 613) </t>
  </si>
  <si>
    <t>Доплаты к пенсиям гражданам, удостоенным наград Новосибирской области  (Закон НСО от 27.12.2012 № 85-ОЗв т.ч.</t>
  </si>
  <si>
    <t>-расходы на выплату ежемесячной доплаты (постановление Правительства НСО от 04.03.2013 № 85-п)</t>
  </si>
  <si>
    <t>-расходы на выплату ежемесячной доплаты (постановление администрации НСО от 27.07.2009 № 282-па)</t>
  </si>
  <si>
    <t>01</t>
  </si>
  <si>
    <t>Выплата социального пособия на погребение</t>
  </si>
  <si>
    <t>Ежемесячное пособие на ребенка</t>
  </si>
  <si>
    <t>Примечание*</t>
  </si>
  <si>
    <t>023</t>
  </si>
  <si>
    <t>Приложение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</si>
  <si>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 при отказе от набора социальных услуг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</si>
  <si>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</si>
  <si>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</si>
  <si>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Ежемесячная выплата на детей в возрасте от трех до семи лет включительно</t>
  </si>
  <si>
    <t>Единовременная денежная выплата семьям, в которых родилось двое или более детей одновременно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</si>
  <si>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</si>
  <si>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06</t>
  </si>
  <si>
    <t>8 000,00
10 000,00
12 000,00</t>
  </si>
  <si>
    <t>Заявительный характер выплат</t>
  </si>
  <si>
    <t>Е.М. Москалева</t>
  </si>
  <si>
    <t>28.4.01.11060</t>
  </si>
  <si>
    <t>28.4.01.52200</t>
  </si>
  <si>
    <t>Индексация размера пособия с 01.01.2022 (Федеральный закон от 06.12.2021 N 390-ФЗ "О федеральном бюджете на 2022 год и на плановый период 2023 и 2043 годов")                                                                                                        15 713,84</t>
  </si>
  <si>
    <t>Предусмотрено в областном бюджете на 2022 год</t>
  </si>
  <si>
    <t>28.1.03.14079</t>
  </si>
  <si>
    <t>28.1.03.14059</t>
  </si>
  <si>
    <t>28.1.03.14069</t>
  </si>
  <si>
    <t>28.1.03.14089</t>
  </si>
  <si>
    <t>28.1.03.14099</t>
  </si>
  <si>
    <t>28.1.03.14129</t>
  </si>
  <si>
    <t>28.1.03.11099</t>
  </si>
  <si>
    <t>28.1.Р1.15059</t>
  </si>
  <si>
    <t>28.1.Р1.15069</t>
  </si>
  <si>
    <t>28.1.03.15079</t>
  </si>
  <si>
    <t>28.1.03.15089</t>
  </si>
  <si>
    <t>28.4.01.15020</t>
  </si>
  <si>
    <t xml:space="preserve">Индексация размера пособия с 01.02.2022 (постановление Правительства  РФ от 27.01.2022 № 57)                                                                                             </t>
  </si>
  <si>
    <t>28.1.03.11019</t>
  </si>
  <si>
    <t xml:space="preserve">Индексация размера пособия с 01.01.2022 (Федеральный закон от 06.12.2021 N 390-ФЗ "О федеральном бюджете на 2022 год и на плановый период 2023 и 2043 годов")              </t>
  </si>
  <si>
    <t>Расходы на выполнение переданных полномочий Российской Федерации по осуществлению ежемесячной выплаты в связи с рождением (усыновлением) первого ребенка</t>
  </si>
  <si>
    <t>44.0.08.R0860</t>
  </si>
  <si>
    <t>28.4.01.12020</t>
  </si>
  <si>
    <t>28.2.02.04160</t>
  </si>
  <si>
    <t>28.4.01.11040</t>
  </si>
  <si>
    <t>28.4.01.11030</t>
  </si>
  <si>
    <t>28.4.01.11020</t>
  </si>
  <si>
    <t>28.4.01.11050</t>
  </si>
  <si>
    <t>28.4.01.16010</t>
  </si>
  <si>
    <t>28.4.01.16020</t>
  </si>
  <si>
    <t>28.4.01.11070</t>
  </si>
  <si>
    <t>28.1.03.11089</t>
  </si>
  <si>
    <t>28.4.01.52400</t>
  </si>
  <si>
    <t>28.1.Р1.55739</t>
  </si>
  <si>
    <t>28.4.01.12030</t>
  </si>
  <si>
    <t>Со 2 кв. ежемесячную стипендию получает 1 чел. (в 1 кв. было 2 получателя)</t>
  </si>
  <si>
    <t>14 562-100%;                   10 921,5  - 75%;                   7 281- 50%</t>
  </si>
  <si>
    <t>60                      400</t>
  </si>
  <si>
    <t>Начальник управления</t>
  </si>
  <si>
    <t>Р.В. Романенко</t>
  </si>
  <si>
    <t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рубежом» Реализация мероприятий, предусмотренных региональной программой переселения (единовременная денежная выплата на каждого ребенка в возрасте до 17 лет включительно)</t>
  </si>
  <si>
    <t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рубежом» (единовременная финансовая помощь участникам программы на обустройство)</t>
  </si>
  <si>
    <t xml:space="preserve"> Исполнение расходов на исполнение публичных нормативных обязательств с указанием кодов целевых статей, разделов, подразделов,
министерства труда и социального развития Новосибирской области, фактических данных по количеству получателей и размеру выплат по каждому виду публичного нормативного обязательства за 2022 год
</t>
  </si>
  <si>
    <t>Исполнено по состоянию на 01.01.2023 года</t>
  </si>
  <si>
    <t>28.1.03.R3029 28.1.03.R302F</t>
  </si>
  <si>
    <t>28.1.Р1.50849 28.1.Р1.5084F</t>
  </si>
  <si>
    <t>117 399 - 1.11                                                                             116 964 - 1.12                                                    116 182 - 1.01</t>
  </si>
  <si>
    <t>201 917 - 1.11                                                                             203 142 - 1.12                                                  202 912 - 1.01</t>
  </si>
  <si>
    <t xml:space="preserve">5                        70               98 </t>
  </si>
  <si>
    <t>1 гр. - 5 138,33                      2 гр. - 4 281,95                     3 гр. - 2 569,16</t>
  </si>
  <si>
    <t>176 (6, 72, 98)</t>
  </si>
  <si>
    <t>40                301</t>
  </si>
  <si>
    <t xml:space="preserve">детям - 1 712,78        родителям -2 335,6 </t>
  </si>
  <si>
    <t>536 (103,  433)</t>
  </si>
  <si>
    <t>219,13                              51,33</t>
  </si>
  <si>
    <t>246 629,0                           329 838,0                           411 048,0</t>
  </si>
  <si>
    <t>2</t>
  </si>
  <si>
    <t>409,18; 613,75</t>
  </si>
  <si>
    <t xml:space="preserve">88 450 - 1.11                                                                     91 495 - 1.12                                                     85 013 - 1.01                                           </t>
  </si>
  <si>
    <t>44.0.10.R0860</t>
  </si>
  <si>
    <t xml:space="preserve">52 - ноябрь                                                         38 - декабрь                                                     </t>
  </si>
  <si>
    <t>10 861 -50%                                                       5 654 -75%                                                             50 419- 100%</t>
  </si>
  <si>
    <t>* В столбце "Примечание" представлена фактическая численность получателей на 01.01.2023</t>
  </si>
  <si>
    <t xml:space="preserve"> 5                                             75                                        105</t>
  </si>
  <si>
    <t>И.о.  министра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</si>
</sst>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00;[Red]\-000;&quot;₽&quot;"/>
    <numFmt numFmtId="166" formatCode="0.0"/>
  </numFmts>
  <fonts count="14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family val="2"/>
      <charset val="204"/>
    </font>
    <font>
      <sz val="12"/>
      <name val="Times New Roman"/>
      <family val="1"/>
      <charset val="204"/>
    </font>
    <font>
      <sz val="10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43" fontId="13" fillId="0" borderId="0" applyFont="0" applyFill="0" applyBorder="0" applyAlignment="0" applyProtection="0"/>
  </cellStyleXfs>
  <cellXfs count="61">
    <xf numFmtId="0" fontId="0" fillId="0" borderId="0" xfId="0"/>
    <xf numFmtId="0" fontId="0" fillId="2" borderId="0" xfId="0" applyFill="1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0" fontId="10" fillId="2" borderId="1" xfId="0" applyFont="1" applyFill="1" applyBorder="1"/>
    <xf numFmtId="3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/>
    <xf numFmtId="49" fontId="8" fillId="2" borderId="0" xfId="0" applyNumberFormat="1" applyFont="1" applyFill="1"/>
    <xf numFmtId="0" fontId="10" fillId="2" borderId="1" xfId="0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5" fontId="12" fillId="2" borderId="1" xfId="3" applyNumberFormat="1" applyFont="1" applyFill="1" applyBorder="1" applyAlignment="1" applyProtection="1">
      <alignment horizontal="center" vertical="center" wrapText="1"/>
      <protection hidden="1"/>
    </xf>
    <xf numFmtId="165" fontId="12" fillId="2" borderId="1" xfId="2" applyNumberFormat="1" applyFont="1" applyFill="1" applyBorder="1" applyAlignment="1" applyProtection="1">
      <alignment horizontal="center" vertical="center" wrapText="1"/>
      <protection hidden="1"/>
    </xf>
    <xf numFmtId="3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3" fontId="8" fillId="2" borderId="0" xfId="5" applyFont="1" applyFill="1"/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/>
    <xf numFmtId="1" fontId="10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8" fillId="2" borderId="0" xfId="0" applyFont="1" applyFill="1" applyAlignment="1"/>
    <xf numFmtId="0" fontId="0" fillId="2" borderId="0" xfId="0" applyFill="1" applyAlignment="1"/>
    <xf numFmtId="0" fontId="11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Обычный 4" xfId="4"/>
    <cellStyle name="Финансовый" xfId="5" builtinId="3"/>
  </cellStyles>
  <dxfs count="0"/>
  <tableStyles count="0" defaultTableStyle="TableStyleMedium9" defaultPivotStyle="PivotStyleLight16"/>
  <colors>
    <mruColors>
      <color rgb="FFCC66FF"/>
      <color rgb="FF99FF33"/>
      <color rgb="FF99FF99"/>
      <color rgb="FFFFCCFF"/>
      <color rgb="FFCC99FF"/>
      <color rgb="FFFF66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5"/>
  <sheetViews>
    <sheetView tabSelected="1" zoomScale="59" zoomScaleNormal="59" zoomScaleSheetLayoutView="20" workbookViewId="0">
      <pane xSplit="1" ySplit="9" topLeftCell="B13" activePane="bottomRight" state="frozen"/>
      <selection pane="topRight" activeCell="B1" sqref="B1"/>
      <selection pane="bottomLeft" activeCell="A10" sqref="A10"/>
      <selection pane="bottomRight" activeCell="G55" sqref="G55"/>
    </sheetView>
  </sheetViews>
  <sheetFormatPr defaultColWidth="9.140625" defaultRowHeight="18" x14ac:dyDescent="0.25"/>
  <cols>
    <col min="1" max="1" width="45.140625" style="2" customWidth="1"/>
    <col min="2" max="2" width="6.5703125" style="15" customWidth="1"/>
    <col min="3" max="4" width="6" style="2" customWidth="1"/>
    <col min="5" max="5" width="22.140625" style="6" customWidth="1"/>
    <col min="6" max="6" width="16.42578125" style="5" customWidth="1"/>
    <col min="7" max="7" width="16.42578125" style="1" customWidth="1"/>
    <col min="8" max="8" width="12.42578125" style="1" customWidth="1"/>
    <col min="9" max="9" width="15.42578125" style="1" customWidth="1"/>
    <col min="10" max="10" width="12.42578125" style="1" customWidth="1"/>
    <col min="11" max="11" width="24.5703125" style="1" customWidth="1"/>
    <col min="12" max="12" width="17.42578125" style="1" customWidth="1"/>
    <col min="13" max="13" width="14.5703125" style="1" customWidth="1"/>
    <col min="14" max="14" width="9.5703125" style="1" customWidth="1"/>
    <col min="15" max="15" width="9.140625" style="1" customWidth="1"/>
    <col min="16" max="16" width="12.85546875" style="1" customWidth="1"/>
    <col min="17" max="17" width="9.42578125" style="1" customWidth="1"/>
    <col min="18" max="18" width="10.42578125" style="1" customWidth="1"/>
    <col min="19" max="19" width="12.85546875" style="1" customWidth="1"/>
    <col min="20" max="20" width="22.7109375" style="1" customWidth="1"/>
    <col min="21" max="21" width="14.5703125" style="1" customWidth="1"/>
    <col min="22" max="22" width="24.7109375" style="4" hidden="1" customWidth="1"/>
    <col min="23" max="23" width="39.28515625" style="1" customWidth="1"/>
    <col min="24" max="25" width="15" style="9" customWidth="1"/>
    <col min="26" max="26" width="9.140625" style="9"/>
    <col min="27" max="16384" width="9.140625" style="1"/>
  </cols>
  <sheetData>
    <row r="1" spans="1:26" x14ac:dyDescent="0.25">
      <c r="W1" s="11" t="s">
        <v>54</v>
      </c>
    </row>
    <row r="2" spans="1:26" s="4" customFormat="1" ht="70.5" customHeight="1" x14ac:dyDescent="0.3">
      <c r="A2" s="2"/>
      <c r="B2" s="15"/>
      <c r="C2" s="2"/>
      <c r="D2" s="2"/>
      <c r="E2" s="54" t="s">
        <v>106</v>
      </c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7"/>
      <c r="Y2" s="7"/>
      <c r="Z2" s="7"/>
    </row>
    <row r="4" spans="1:26" s="2" customFormat="1" ht="63" customHeight="1" x14ac:dyDescent="0.3">
      <c r="A4" s="48" t="s">
        <v>0</v>
      </c>
      <c r="B4" s="59" t="s">
        <v>11</v>
      </c>
      <c r="C4" s="59" t="s">
        <v>12</v>
      </c>
      <c r="D4" s="59" t="s">
        <v>13</v>
      </c>
      <c r="E4" s="48" t="s">
        <v>14</v>
      </c>
      <c r="F4" s="48" t="s">
        <v>68</v>
      </c>
      <c r="G4" s="48"/>
      <c r="H4" s="48" t="s">
        <v>107</v>
      </c>
      <c r="I4" s="48"/>
      <c r="J4" s="48" t="s">
        <v>1</v>
      </c>
      <c r="K4" s="48"/>
      <c r="L4" s="48"/>
      <c r="M4" s="48"/>
      <c r="N4" s="48"/>
      <c r="O4" s="48"/>
      <c r="P4" s="48"/>
      <c r="Q4" s="48"/>
      <c r="R4" s="48"/>
      <c r="S4" s="48"/>
      <c r="T4" s="48"/>
      <c r="U4" s="53"/>
      <c r="V4" s="12"/>
      <c r="W4" s="51" t="s">
        <v>52</v>
      </c>
      <c r="X4" s="7"/>
      <c r="Y4" s="7"/>
      <c r="Z4" s="7"/>
    </row>
    <row r="5" spans="1:26" s="2" customFormat="1" ht="52.5" customHeight="1" x14ac:dyDescent="0.3">
      <c r="A5" s="48"/>
      <c r="B5" s="60"/>
      <c r="C5" s="52"/>
      <c r="D5" s="52"/>
      <c r="E5" s="58"/>
      <c r="F5" s="48"/>
      <c r="G5" s="48"/>
      <c r="H5" s="48"/>
      <c r="I5" s="48"/>
      <c r="J5" s="48" t="s">
        <v>2</v>
      </c>
      <c r="K5" s="48"/>
      <c r="L5" s="48"/>
      <c r="M5" s="48" t="s">
        <v>3</v>
      </c>
      <c r="N5" s="48"/>
      <c r="O5" s="48"/>
      <c r="P5" s="48" t="s">
        <v>4</v>
      </c>
      <c r="Q5" s="48"/>
      <c r="R5" s="48"/>
      <c r="S5" s="48" t="s">
        <v>5</v>
      </c>
      <c r="T5" s="48"/>
      <c r="U5" s="53"/>
      <c r="V5" s="17" t="s">
        <v>15</v>
      </c>
      <c r="W5" s="52"/>
      <c r="X5" s="7"/>
      <c r="Y5" s="7"/>
      <c r="Z5" s="7"/>
    </row>
    <row r="6" spans="1:26" s="2" customFormat="1" ht="18.75" x14ac:dyDescent="0.3">
      <c r="A6" s="48"/>
      <c r="B6" s="60"/>
      <c r="C6" s="52"/>
      <c r="D6" s="52"/>
      <c r="E6" s="5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53"/>
      <c r="V6" s="12"/>
      <c r="W6" s="52"/>
      <c r="X6" s="7"/>
      <c r="Y6" s="7"/>
      <c r="Z6" s="7"/>
    </row>
    <row r="7" spans="1:26" s="2" customFormat="1" ht="18.75" x14ac:dyDescent="0.3">
      <c r="A7" s="48"/>
      <c r="B7" s="60"/>
      <c r="C7" s="52"/>
      <c r="D7" s="52"/>
      <c r="E7" s="58"/>
      <c r="F7" s="48" t="s">
        <v>6</v>
      </c>
      <c r="G7" s="48" t="s">
        <v>7</v>
      </c>
      <c r="H7" s="48" t="s">
        <v>6</v>
      </c>
      <c r="I7" s="48" t="s">
        <v>8</v>
      </c>
      <c r="J7" s="48" t="s">
        <v>6</v>
      </c>
      <c r="K7" s="48" t="s">
        <v>9</v>
      </c>
      <c r="L7" s="48" t="s">
        <v>7</v>
      </c>
      <c r="M7" s="48" t="s">
        <v>6</v>
      </c>
      <c r="N7" s="48" t="s">
        <v>10</v>
      </c>
      <c r="O7" s="48" t="s">
        <v>7</v>
      </c>
      <c r="P7" s="48" t="s">
        <v>6</v>
      </c>
      <c r="Q7" s="48" t="s">
        <v>10</v>
      </c>
      <c r="R7" s="48" t="s">
        <v>7</v>
      </c>
      <c r="S7" s="48" t="s">
        <v>6</v>
      </c>
      <c r="T7" s="48" t="s">
        <v>9</v>
      </c>
      <c r="U7" s="48" t="s">
        <v>7</v>
      </c>
      <c r="V7" s="12"/>
      <c r="W7" s="53"/>
      <c r="X7" s="7"/>
      <c r="Y7" s="7"/>
      <c r="Z7" s="7"/>
    </row>
    <row r="8" spans="1:26" s="2" customFormat="1" ht="18.75" x14ac:dyDescent="0.3">
      <c r="A8" s="48"/>
      <c r="B8" s="60"/>
      <c r="C8" s="52"/>
      <c r="D8" s="52"/>
      <c r="E8" s="58"/>
      <c r="F8" s="48"/>
      <c r="G8" s="48"/>
      <c r="H8" s="48"/>
      <c r="I8" s="58"/>
      <c r="J8" s="48"/>
      <c r="K8" s="58"/>
      <c r="L8" s="58"/>
      <c r="M8" s="58"/>
      <c r="N8" s="58"/>
      <c r="O8" s="48"/>
      <c r="P8" s="48"/>
      <c r="Q8" s="58"/>
      <c r="R8" s="58"/>
      <c r="S8" s="48"/>
      <c r="T8" s="58"/>
      <c r="U8" s="58"/>
      <c r="V8" s="12"/>
      <c r="W8" s="53"/>
      <c r="X8" s="7"/>
      <c r="Y8" s="7"/>
      <c r="Z8" s="7"/>
    </row>
    <row r="9" spans="1:26" s="2" customFormat="1" ht="57" customHeight="1" x14ac:dyDescent="0.3">
      <c r="A9" s="48"/>
      <c r="B9" s="60"/>
      <c r="C9" s="52"/>
      <c r="D9" s="52"/>
      <c r="E9" s="58"/>
      <c r="F9" s="48"/>
      <c r="G9" s="48"/>
      <c r="H9" s="48"/>
      <c r="I9" s="58"/>
      <c r="J9" s="48"/>
      <c r="K9" s="58"/>
      <c r="L9" s="58"/>
      <c r="M9" s="58"/>
      <c r="N9" s="58"/>
      <c r="O9" s="48"/>
      <c r="P9" s="48"/>
      <c r="Q9" s="58"/>
      <c r="R9" s="58"/>
      <c r="S9" s="48"/>
      <c r="T9" s="58"/>
      <c r="U9" s="58"/>
      <c r="V9" s="12"/>
      <c r="W9" s="53"/>
      <c r="X9" s="7"/>
      <c r="Y9" s="7"/>
      <c r="Z9" s="7"/>
    </row>
    <row r="10" spans="1:26" s="4" customFormat="1" ht="92.25" customHeight="1" x14ac:dyDescent="0.3">
      <c r="A10" s="28" t="s">
        <v>29</v>
      </c>
      <c r="B10" s="29" t="s">
        <v>53</v>
      </c>
      <c r="C10" s="28">
        <v>10</v>
      </c>
      <c r="D10" s="29" t="s">
        <v>22</v>
      </c>
      <c r="E10" s="28" t="s">
        <v>88</v>
      </c>
      <c r="F10" s="13">
        <v>3900</v>
      </c>
      <c r="G10" s="14">
        <v>45649.2</v>
      </c>
      <c r="H10" s="13">
        <v>3956</v>
      </c>
      <c r="I10" s="14">
        <v>20214.099999999999</v>
      </c>
      <c r="J10" s="13">
        <f>H10</f>
        <v>3956</v>
      </c>
      <c r="K10" s="18">
        <v>230</v>
      </c>
      <c r="L10" s="14">
        <f>I10-O10-R10</f>
        <v>9881.6492799999996</v>
      </c>
      <c r="M10" s="13">
        <v>2700</v>
      </c>
      <c r="N10" s="34">
        <v>51.33</v>
      </c>
      <c r="O10" s="35">
        <f>M10*N10*12/1000</f>
        <v>1663.0920000000001</v>
      </c>
      <c r="P10" s="13">
        <v>3312</v>
      </c>
      <c r="Q10" s="34">
        <v>218.13</v>
      </c>
      <c r="R10" s="14">
        <f>P10*Q10*12/1000</f>
        <v>8669.3587199999984</v>
      </c>
      <c r="S10" s="32">
        <v>0</v>
      </c>
      <c r="T10" s="32">
        <v>766.58</v>
      </c>
      <c r="U10" s="32">
        <v>0</v>
      </c>
      <c r="V10" s="28"/>
      <c r="W10" s="28">
        <v>3864</v>
      </c>
      <c r="X10" s="7"/>
      <c r="Y10" s="36"/>
      <c r="Z10" s="36"/>
    </row>
    <row r="11" spans="1:26" s="4" customFormat="1" ht="135" customHeight="1" x14ac:dyDescent="0.3">
      <c r="A11" s="28" t="s">
        <v>30</v>
      </c>
      <c r="B11" s="29" t="s">
        <v>53</v>
      </c>
      <c r="C11" s="28">
        <v>10</v>
      </c>
      <c r="D11" s="29" t="s">
        <v>22</v>
      </c>
      <c r="E11" s="28" t="s">
        <v>89</v>
      </c>
      <c r="F11" s="13">
        <v>135</v>
      </c>
      <c r="G11" s="14">
        <v>1660</v>
      </c>
      <c r="H11" s="13">
        <v>128</v>
      </c>
      <c r="I11" s="14">
        <v>636.29999999999995</v>
      </c>
      <c r="J11" s="13">
        <f t="shared" ref="J11:J16" si="0">H11</f>
        <v>128</v>
      </c>
      <c r="K11" s="18">
        <v>281.07</v>
      </c>
      <c r="L11" s="14">
        <f>I11-O11-R11</f>
        <v>318.66696000000002</v>
      </c>
      <c r="M11" s="13">
        <v>105</v>
      </c>
      <c r="N11" s="34">
        <v>25.65</v>
      </c>
      <c r="O11" s="35">
        <f t="shared" ref="O11:O13" si="1">M11*N11*12/1000</f>
        <v>32.319000000000003</v>
      </c>
      <c r="P11" s="32">
        <v>109</v>
      </c>
      <c r="Q11" s="34">
        <v>218.13</v>
      </c>
      <c r="R11" s="14">
        <f>P11*Q11*12/1000</f>
        <v>285.31403999999998</v>
      </c>
      <c r="S11" s="32">
        <v>0</v>
      </c>
      <c r="T11" s="32">
        <f>T10</f>
        <v>766.58</v>
      </c>
      <c r="U11" s="32">
        <v>0</v>
      </c>
      <c r="V11" s="28"/>
      <c r="W11" s="28">
        <v>109</v>
      </c>
      <c r="X11" s="7"/>
      <c r="Y11" s="36"/>
      <c r="Z11" s="7"/>
    </row>
    <row r="12" spans="1:26" s="4" customFormat="1" ht="92.25" customHeight="1" x14ac:dyDescent="0.3">
      <c r="A12" s="28" t="s">
        <v>31</v>
      </c>
      <c r="B12" s="29" t="s">
        <v>53</v>
      </c>
      <c r="C12" s="28">
        <v>10</v>
      </c>
      <c r="D12" s="29" t="s">
        <v>22</v>
      </c>
      <c r="E12" s="28" t="s">
        <v>90</v>
      </c>
      <c r="F12" s="13">
        <v>124000</v>
      </c>
      <c r="G12" s="14">
        <v>1439850.1</v>
      </c>
      <c r="H12" s="13">
        <v>119679</v>
      </c>
      <c r="I12" s="14">
        <v>644782.4</v>
      </c>
      <c r="J12" s="13">
        <f t="shared" si="0"/>
        <v>119679</v>
      </c>
      <c r="K12" s="18">
        <v>459.94</v>
      </c>
      <c r="L12" s="14">
        <f>I12-O12</f>
        <v>624635.96660000004</v>
      </c>
      <c r="M12" s="13">
        <v>65453</v>
      </c>
      <c r="N12" s="34">
        <v>25.65</v>
      </c>
      <c r="O12" s="35">
        <f t="shared" si="1"/>
        <v>20146.433399999998</v>
      </c>
      <c r="P12" s="32" t="s">
        <v>24</v>
      </c>
      <c r="Q12" s="32" t="s">
        <v>24</v>
      </c>
      <c r="R12" s="32" t="s">
        <v>24</v>
      </c>
      <c r="S12" s="32">
        <v>0</v>
      </c>
      <c r="T12" s="32">
        <f>T11</f>
        <v>766.58</v>
      </c>
      <c r="U12" s="32">
        <v>0</v>
      </c>
      <c r="V12" s="28"/>
      <c r="W12" s="28" t="s">
        <v>110</v>
      </c>
      <c r="X12" s="7"/>
      <c r="Y12" s="36"/>
      <c r="Z12" s="7"/>
    </row>
    <row r="13" spans="1:26" s="4" customFormat="1" ht="92.25" customHeight="1" x14ac:dyDescent="0.3">
      <c r="A13" s="28" t="s">
        <v>32</v>
      </c>
      <c r="B13" s="29" t="s">
        <v>53</v>
      </c>
      <c r="C13" s="28">
        <v>10</v>
      </c>
      <c r="D13" s="29" t="s">
        <v>22</v>
      </c>
      <c r="E13" s="28" t="s">
        <v>91</v>
      </c>
      <c r="F13" s="13">
        <v>204000</v>
      </c>
      <c r="G13" s="14">
        <v>2375647.4</v>
      </c>
      <c r="H13" s="13">
        <v>200933</v>
      </c>
      <c r="I13" s="14">
        <v>1074092.3</v>
      </c>
      <c r="J13" s="13">
        <f t="shared" si="0"/>
        <v>200933</v>
      </c>
      <c r="K13" s="18">
        <f>K12</f>
        <v>459.94</v>
      </c>
      <c r="L13" s="14">
        <f>I13-O13</f>
        <v>1043557.6166000001</v>
      </c>
      <c r="M13" s="13">
        <v>99203</v>
      </c>
      <c r="N13" s="34">
        <f>N12</f>
        <v>25.65</v>
      </c>
      <c r="O13" s="35">
        <f t="shared" si="1"/>
        <v>30534.683399999998</v>
      </c>
      <c r="P13" s="32" t="s">
        <v>24</v>
      </c>
      <c r="Q13" s="32" t="s">
        <v>24</v>
      </c>
      <c r="R13" s="32" t="s">
        <v>24</v>
      </c>
      <c r="S13" s="32">
        <v>0</v>
      </c>
      <c r="T13" s="32">
        <f>T12</f>
        <v>766.58</v>
      </c>
      <c r="U13" s="32">
        <v>0</v>
      </c>
      <c r="V13" s="28"/>
      <c r="W13" s="28" t="s">
        <v>111</v>
      </c>
      <c r="X13" s="7"/>
      <c r="Y13" s="36"/>
      <c r="Z13" s="7"/>
    </row>
    <row r="14" spans="1:26" s="4" customFormat="1" ht="92.25" customHeight="1" x14ac:dyDescent="0.3">
      <c r="A14" s="28" t="s">
        <v>33</v>
      </c>
      <c r="B14" s="29" t="s">
        <v>53</v>
      </c>
      <c r="C14" s="28">
        <v>10</v>
      </c>
      <c r="D14" s="29" t="s">
        <v>22</v>
      </c>
      <c r="E14" s="28" t="s">
        <v>92</v>
      </c>
      <c r="F14" s="30" t="s">
        <v>127</v>
      </c>
      <c r="G14" s="31">
        <v>14583.6</v>
      </c>
      <c r="H14" s="30" t="s">
        <v>112</v>
      </c>
      <c r="I14" s="31">
        <v>6473.8</v>
      </c>
      <c r="J14" s="30" t="str">
        <f>H14</f>
        <v xml:space="preserve">5                        70               98 </v>
      </c>
      <c r="K14" s="28" t="s">
        <v>113</v>
      </c>
      <c r="L14" s="31">
        <f t="shared" ref="L14:L16" si="2">I14</f>
        <v>6473.8</v>
      </c>
      <c r="M14" s="28" t="s">
        <v>24</v>
      </c>
      <c r="N14" s="28" t="s">
        <v>24</v>
      </c>
      <c r="O14" s="28" t="s">
        <v>24</v>
      </c>
      <c r="P14" s="28" t="s">
        <v>24</v>
      </c>
      <c r="Q14" s="28" t="s">
        <v>24</v>
      </c>
      <c r="R14" s="28" t="s">
        <v>24</v>
      </c>
      <c r="S14" s="28" t="s">
        <v>24</v>
      </c>
      <c r="T14" s="28" t="s">
        <v>24</v>
      </c>
      <c r="U14" s="28" t="s">
        <v>24</v>
      </c>
      <c r="V14" s="32"/>
      <c r="W14" s="28" t="s">
        <v>114</v>
      </c>
      <c r="X14" s="7"/>
      <c r="Y14" s="7"/>
      <c r="Z14" s="7"/>
    </row>
    <row r="15" spans="1:26" s="4" customFormat="1" ht="63" customHeight="1" x14ac:dyDescent="0.3">
      <c r="A15" s="28" t="s">
        <v>34</v>
      </c>
      <c r="B15" s="29" t="s">
        <v>53</v>
      </c>
      <c r="C15" s="28">
        <v>10</v>
      </c>
      <c r="D15" s="29" t="s">
        <v>22</v>
      </c>
      <c r="E15" s="28" t="s">
        <v>93</v>
      </c>
      <c r="F15" s="30" t="s">
        <v>101</v>
      </c>
      <c r="G15" s="31">
        <v>28203.200000000001</v>
      </c>
      <c r="H15" s="30" t="s">
        <v>115</v>
      </c>
      <c r="I15" s="31">
        <v>12802.6</v>
      </c>
      <c r="J15" s="30" t="str">
        <f>H15</f>
        <v>40                301</v>
      </c>
      <c r="K15" s="28" t="s">
        <v>116</v>
      </c>
      <c r="L15" s="31">
        <f>I15-U15</f>
        <v>11606.419250000001</v>
      </c>
      <c r="M15" s="28" t="s">
        <v>24</v>
      </c>
      <c r="N15" s="28" t="s">
        <v>24</v>
      </c>
      <c r="O15" s="28" t="s">
        <v>24</v>
      </c>
      <c r="P15" s="28" t="s">
        <v>24</v>
      </c>
      <c r="Q15" s="28" t="s">
        <v>24</v>
      </c>
      <c r="R15" s="28" t="s">
        <v>24</v>
      </c>
      <c r="S15" s="28">
        <v>59</v>
      </c>
      <c r="T15" s="18">
        <v>20274.25</v>
      </c>
      <c r="U15" s="18">
        <f>S15*T15/1000</f>
        <v>1196.18075</v>
      </c>
      <c r="V15" s="32"/>
      <c r="W15" s="28" t="s">
        <v>117</v>
      </c>
      <c r="X15" s="7"/>
      <c r="Y15" s="7"/>
      <c r="Z15" s="7"/>
    </row>
    <row r="16" spans="1:26" s="4" customFormat="1" ht="92.25" customHeight="1" x14ac:dyDescent="0.3">
      <c r="A16" s="28" t="s">
        <v>55</v>
      </c>
      <c r="B16" s="29" t="s">
        <v>53</v>
      </c>
      <c r="C16" s="28">
        <v>10</v>
      </c>
      <c r="D16" s="29" t="s">
        <v>22</v>
      </c>
      <c r="E16" s="28" t="s">
        <v>94</v>
      </c>
      <c r="F16" s="30">
        <v>20</v>
      </c>
      <c r="G16" s="31">
        <v>73</v>
      </c>
      <c r="H16" s="30">
        <v>18</v>
      </c>
      <c r="I16" s="31">
        <v>54.6</v>
      </c>
      <c r="J16" s="13">
        <f t="shared" si="0"/>
        <v>18</v>
      </c>
      <c r="K16" s="28" t="s">
        <v>118</v>
      </c>
      <c r="L16" s="31">
        <f t="shared" si="2"/>
        <v>54.6</v>
      </c>
      <c r="M16" s="37">
        <v>15</v>
      </c>
      <c r="N16" s="34">
        <v>51.33</v>
      </c>
      <c r="O16" s="31">
        <f>I16-R16</f>
        <v>19.26294</v>
      </c>
      <c r="P16" s="28">
        <v>18</v>
      </c>
      <c r="Q16" s="34">
        <v>218.13</v>
      </c>
      <c r="R16" s="31">
        <f>P16*Q16*9/1000</f>
        <v>35.337060000000001</v>
      </c>
      <c r="S16" s="28" t="s">
        <v>24</v>
      </c>
      <c r="T16" s="28" t="s">
        <v>24</v>
      </c>
      <c r="U16" s="28" t="s">
        <v>24</v>
      </c>
      <c r="V16" s="32"/>
      <c r="W16" s="28">
        <v>18</v>
      </c>
      <c r="X16" s="7"/>
      <c r="Y16" s="7"/>
      <c r="Z16" s="7"/>
    </row>
    <row r="17" spans="1:26" s="4" customFormat="1" ht="92.25" customHeight="1" x14ac:dyDescent="0.3">
      <c r="A17" s="28" t="s">
        <v>57</v>
      </c>
      <c r="B17" s="29" t="s">
        <v>53</v>
      </c>
      <c r="C17" s="28">
        <v>10</v>
      </c>
      <c r="D17" s="29" t="s">
        <v>41</v>
      </c>
      <c r="E17" s="28" t="s">
        <v>95</v>
      </c>
      <c r="F17" s="30">
        <v>727</v>
      </c>
      <c r="G17" s="31">
        <v>404990.4</v>
      </c>
      <c r="H17" s="30">
        <v>727</v>
      </c>
      <c r="I17" s="31">
        <v>197818.7</v>
      </c>
      <c r="J17" s="30">
        <f>H17</f>
        <v>727</v>
      </c>
      <c r="K17" s="38" t="s">
        <v>119</v>
      </c>
      <c r="L17" s="31">
        <f>I17</f>
        <v>197818.7</v>
      </c>
      <c r="M17" s="28" t="s">
        <v>24</v>
      </c>
      <c r="N17" s="28" t="s">
        <v>24</v>
      </c>
      <c r="O17" s="28" t="s">
        <v>24</v>
      </c>
      <c r="P17" s="28" t="s">
        <v>24</v>
      </c>
      <c r="Q17" s="28" t="s">
        <v>24</v>
      </c>
      <c r="R17" s="28" t="s">
        <v>24</v>
      </c>
      <c r="S17" s="28" t="s">
        <v>24</v>
      </c>
      <c r="T17" s="28" t="s">
        <v>24</v>
      </c>
      <c r="U17" s="28" t="s">
        <v>24</v>
      </c>
      <c r="V17" s="28"/>
      <c r="W17" s="29" t="s">
        <v>124</v>
      </c>
      <c r="X17" s="7"/>
      <c r="Y17" s="7"/>
      <c r="Z17" s="7"/>
    </row>
    <row r="18" spans="1:26" s="4" customFormat="1" ht="63.75" customHeight="1" x14ac:dyDescent="0.3">
      <c r="A18" s="23" t="s">
        <v>16</v>
      </c>
      <c r="B18" s="29" t="s">
        <v>53</v>
      </c>
      <c r="C18" s="28">
        <v>10</v>
      </c>
      <c r="D18" s="29" t="s">
        <v>41</v>
      </c>
      <c r="E18" s="28" t="s">
        <v>69</v>
      </c>
      <c r="F18" s="13">
        <v>62460</v>
      </c>
      <c r="G18" s="14">
        <v>124920</v>
      </c>
      <c r="H18" s="13">
        <v>62460</v>
      </c>
      <c r="I18" s="14">
        <v>124920</v>
      </c>
      <c r="J18" s="28" t="s">
        <v>24</v>
      </c>
      <c r="K18" s="28" t="s">
        <v>24</v>
      </c>
      <c r="L18" s="28" t="s">
        <v>24</v>
      </c>
      <c r="M18" s="28" t="s">
        <v>24</v>
      </c>
      <c r="N18" s="28" t="s">
        <v>24</v>
      </c>
      <c r="O18" s="28" t="s">
        <v>24</v>
      </c>
      <c r="P18" s="28" t="s">
        <v>24</v>
      </c>
      <c r="Q18" s="28" t="s">
        <v>24</v>
      </c>
      <c r="R18" s="28" t="s">
        <v>24</v>
      </c>
      <c r="S18" s="13">
        <f>H18</f>
        <v>62460</v>
      </c>
      <c r="T18" s="31">
        <v>2000</v>
      </c>
      <c r="U18" s="14">
        <v>124920</v>
      </c>
      <c r="V18" s="32"/>
      <c r="W18" s="13">
        <v>62460</v>
      </c>
      <c r="X18" s="7"/>
      <c r="Y18" s="7"/>
      <c r="Z18" s="7"/>
    </row>
    <row r="19" spans="1:26" s="4" customFormat="1" ht="63.75" customHeight="1" x14ac:dyDescent="0.3">
      <c r="A19" s="23" t="s">
        <v>17</v>
      </c>
      <c r="B19" s="29" t="s">
        <v>53</v>
      </c>
      <c r="C19" s="28">
        <v>10</v>
      </c>
      <c r="D19" s="29" t="s">
        <v>41</v>
      </c>
      <c r="E19" s="28" t="s">
        <v>70</v>
      </c>
      <c r="F19" s="13">
        <v>23004</v>
      </c>
      <c r="G19" s="14">
        <v>6901.11</v>
      </c>
      <c r="H19" s="13">
        <v>14517</v>
      </c>
      <c r="I19" s="14">
        <v>4355.1000000000004</v>
      </c>
      <c r="J19" s="28" t="s">
        <v>24</v>
      </c>
      <c r="K19" s="28" t="s">
        <v>24</v>
      </c>
      <c r="L19" s="28" t="s">
        <v>24</v>
      </c>
      <c r="M19" s="28" t="s">
        <v>24</v>
      </c>
      <c r="N19" s="28" t="s">
        <v>24</v>
      </c>
      <c r="O19" s="28" t="s">
        <v>24</v>
      </c>
      <c r="P19" s="28" t="s">
        <v>24</v>
      </c>
      <c r="Q19" s="28" t="s">
        <v>24</v>
      </c>
      <c r="R19" s="28" t="s">
        <v>24</v>
      </c>
      <c r="S19" s="13">
        <f t="shared" ref="S19:S22" si="3">H19</f>
        <v>14517</v>
      </c>
      <c r="T19" s="31">
        <v>300</v>
      </c>
      <c r="U19" s="14">
        <v>4355.1000000000004</v>
      </c>
      <c r="V19" s="32"/>
      <c r="W19" s="13">
        <v>14517</v>
      </c>
      <c r="X19" s="7"/>
      <c r="Y19" s="7"/>
      <c r="Z19" s="7"/>
    </row>
    <row r="20" spans="1:26" s="4" customFormat="1" ht="63.75" customHeight="1" x14ac:dyDescent="0.3">
      <c r="A20" s="23" t="s">
        <v>18</v>
      </c>
      <c r="B20" s="29" t="s">
        <v>53</v>
      </c>
      <c r="C20" s="28">
        <v>10</v>
      </c>
      <c r="D20" s="29" t="s">
        <v>41</v>
      </c>
      <c r="E20" s="28" t="s">
        <v>71</v>
      </c>
      <c r="F20" s="30">
        <v>7887</v>
      </c>
      <c r="G20" s="31">
        <v>39434</v>
      </c>
      <c r="H20" s="13">
        <v>7734</v>
      </c>
      <c r="I20" s="14">
        <v>38670</v>
      </c>
      <c r="J20" s="28" t="s">
        <v>24</v>
      </c>
      <c r="K20" s="28" t="s">
        <v>24</v>
      </c>
      <c r="L20" s="28" t="s">
        <v>24</v>
      </c>
      <c r="M20" s="28" t="s">
        <v>24</v>
      </c>
      <c r="N20" s="28" t="s">
        <v>24</v>
      </c>
      <c r="O20" s="28" t="s">
        <v>24</v>
      </c>
      <c r="P20" s="28" t="s">
        <v>24</v>
      </c>
      <c r="Q20" s="28" t="s">
        <v>24</v>
      </c>
      <c r="R20" s="28" t="s">
        <v>24</v>
      </c>
      <c r="S20" s="13">
        <f t="shared" si="3"/>
        <v>7734</v>
      </c>
      <c r="T20" s="14">
        <v>5000</v>
      </c>
      <c r="U20" s="14">
        <v>38670</v>
      </c>
      <c r="V20" s="32"/>
      <c r="W20" s="13">
        <v>7734</v>
      </c>
      <c r="X20" s="7"/>
      <c r="Y20" s="7"/>
      <c r="Z20" s="7"/>
    </row>
    <row r="21" spans="1:26" s="4" customFormat="1" ht="63.75" customHeight="1" x14ac:dyDescent="0.3">
      <c r="A21" s="23" t="s">
        <v>19</v>
      </c>
      <c r="B21" s="29" t="s">
        <v>53</v>
      </c>
      <c r="C21" s="28">
        <v>10</v>
      </c>
      <c r="D21" s="29" t="s">
        <v>41</v>
      </c>
      <c r="E21" s="28" t="s">
        <v>72</v>
      </c>
      <c r="F21" s="30">
        <v>906</v>
      </c>
      <c r="G21" s="31">
        <v>9063</v>
      </c>
      <c r="H21" s="13">
        <v>906</v>
      </c>
      <c r="I21" s="14">
        <v>9060</v>
      </c>
      <c r="J21" s="28" t="s">
        <v>24</v>
      </c>
      <c r="K21" s="28" t="s">
        <v>24</v>
      </c>
      <c r="L21" s="28" t="s">
        <v>24</v>
      </c>
      <c r="M21" s="28" t="s">
        <v>24</v>
      </c>
      <c r="N21" s="28" t="s">
        <v>24</v>
      </c>
      <c r="O21" s="28" t="s">
        <v>24</v>
      </c>
      <c r="P21" s="28" t="s">
        <v>24</v>
      </c>
      <c r="Q21" s="28" t="s">
        <v>24</v>
      </c>
      <c r="R21" s="28" t="s">
        <v>24</v>
      </c>
      <c r="S21" s="13">
        <f t="shared" si="3"/>
        <v>906</v>
      </c>
      <c r="T21" s="14">
        <v>10000</v>
      </c>
      <c r="U21" s="14">
        <v>9060</v>
      </c>
      <c r="V21" s="32"/>
      <c r="W21" s="13">
        <v>906</v>
      </c>
      <c r="X21" s="7"/>
      <c r="Y21" s="7"/>
      <c r="Z21" s="7"/>
    </row>
    <row r="22" spans="1:26" s="4" customFormat="1" ht="63.75" customHeight="1" x14ac:dyDescent="0.3">
      <c r="A22" s="28" t="s">
        <v>59</v>
      </c>
      <c r="B22" s="29" t="s">
        <v>53</v>
      </c>
      <c r="C22" s="28">
        <v>10</v>
      </c>
      <c r="D22" s="29" t="s">
        <v>41</v>
      </c>
      <c r="E22" s="28" t="s">
        <v>73</v>
      </c>
      <c r="F22" s="30">
        <v>153</v>
      </c>
      <c r="G22" s="31">
        <v>765.37</v>
      </c>
      <c r="H22" s="13">
        <v>118</v>
      </c>
      <c r="I22" s="14">
        <v>590</v>
      </c>
      <c r="J22" s="28" t="s">
        <v>24</v>
      </c>
      <c r="K22" s="28" t="s">
        <v>24</v>
      </c>
      <c r="L22" s="28" t="s">
        <v>24</v>
      </c>
      <c r="M22" s="28" t="s">
        <v>24</v>
      </c>
      <c r="N22" s="28" t="s">
        <v>24</v>
      </c>
      <c r="O22" s="28" t="s">
        <v>24</v>
      </c>
      <c r="P22" s="28" t="s">
        <v>24</v>
      </c>
      <c r="Q22" s="28" t="s">
        <v>24</v>
      </c>
      <c r="R22" s="28" t="s">
        <v>24</v>
      </c>
      <c r="S22" s="13">
        <f t="shared" si="3"/>
        <v>118</v>
      </c>
      <c r="T22" s="14">
        <v>5000</v>
      </c>
      <c r="U22" s="14">
        <v>590</v>
      </c>
      <c r="V22" s="32"/>
      <c r="W22" s="13">
        <v>118</v>
      </c>
      <c r="X22" s="7"/>
      <c r="Y22" s="7"/>
      <c r="Z22" s="7"/>
    </row>
    <row r="23" spans="1:26" s="4" customFormat="1" ht="90.75" customHeight="1" x14ac:dyDescent="0.3">
      <c r="A23" s="28" t="s">
        <v>20</v>
      </c>
      <c r="B23" s="29" t="s">
        <v>53</v>
      </c>
      <c r="C23" s="28">
        <v>10</v>
      </c>
      <c r="D23" s="29" t="s">
        <v>41</v>
      </c>
      <c r="E23" s="28" t="s">
        <v>74</v>
      </c>
      <c r="F23" s="29" t="s">
        <v>21</v>
      </c>
      <c r="G23" s="31">
        <v>899.55</v>
      </c>
      <c r="H23" s="28">
        <v>6</v>
      </c>
      <c r="I23" s="38">
        <v>855</v>
      </c>
      <c r="J23" s="13">
        <v>6</v>
      </c>
      <c r="K23" s="14">
        <v>15000</v>
      </c>
      <c r="L23" s="14">
        <v>855</v>
      </c>
      <c r="M23" s="28" t="s">
        <v>24</v>
      </c>
      <c r="N23" s="28" t="s">
        <v>24</v>
      </c>
      <c r="O23" s="28" t="s">
        <v>24</v>
      </c>
      <c r="P23" s="28" t="s">
        <v>24</v>
      </c>
      <c r="Q23" s="28" t="s">
        <v>24</v>
      </c>
      <c r="R23" s="28" t="s">
        <v>24</v>
      </c>
      <c r="S23" s="28" t="s">
        <v>24</v>
      </c>
      <c r="T23" s="28" t="s">
        <v>24</v>
      </c>
      <c r="U23" s="28" t="s">
        <v>24</v>
      </c>
      <c r="V23" s="32"/>
      <c r="W23" s="30">
        <v>6</v>
      </c>
      <c r="X23" s="7"/>
      <c r="Y23" s="7"/>
      <c r="Z23" s="7"/>
    </row>
    <row r="24" spans="1:26" s="4" customFormat="1" ht="104.25" customHeight="1" x14ac:dyDescent="0.3">
      <c r="A24" s="28" t="s">
        <v>56</v>
      </c>
      <c r="B24" s="29" t="s">
        <v>53</v>
      </c>
      <c r="C24" s="28">
        <v>10</v>
      </c>
      <c r="D24" s="29" t="s">
        <v>41</v>
      </c>
      <c r="E24" s="28" t="s">
        <v>75</v>
      </c>
      <c r="F24" s="29" t="s">
        <v>120</v>
      </c>
      <c r="G24" s="31">
        <v>14.5</v>
      </c>
      <c r="H24" s="28">
        <v>1</v>
      </c>
      <c r="I24" s="38">
        <v>10</v>
      </c>
      <c r="J24" s="28">
        <v>1</v>
      </c>
      <c r="K24" s="18">
        <v>1000</v>
      </c>
      <c r="L24" s="14">
        <v>10</v>
      </c>
      <c r="M24" s="28" t="s">
        <v>24</v>
      </c>
      <c r="N24" s="28" t="s">
        <v>24</v>
      </c>
      <c r="O24" s="28" t="s">
        <v>24</v>
      </c>
      <c r="P24" s="28" t="s">
        <v>24</v>
      </c>
      <c r="Q24" s="28" t="s">
        <v>24</v>
      </c>
      <c r="R24" s="28" t="s">
        <v>24</v>
      </c>
      <c r="S24" s="28" t="s">
        <v>24</v>
      </c>
      <c r="T24" s="28" t="s">
        <v>24</v>
      </c>
      <c r="U24" s="28" t="s">
        <v>24</v>
      </c>
      <c r="V24" s="32"/>
      <c r="W24" s="30" t="s">
        <v>99</v>
      </c>
      <c r="X24" s="7"/>
      <c r="Y24" s="7"/>
      <c r="Z24" s="7"/>
    </row>
    <row r="25" spans="1:26" s="4" customFormat="1" ht="63.75" customHeight="1" x14ac:dyDescent="0.3">
      <c r="A25" s="28" t="s">
        <v>23</v>
      </c>
      <c r="B25" s="29" t="s">
        <v>53</v>
      </c>
      <c r="C25" s="32">
        <v>10</v>
      </c>
      <c r="D25" s="29" t="s">
        <v>22</v>
      </c>
      <c r="E25" s="32" t="s">
        <v>65</v>
      </c>
      <c r="F25" s="30">
        <v>23600</v>
      </c>
      <c r="G25" s="31">
        <v>351014.53</v>
      </c>
      <c r="H25" s="30">
        <v>20479</v>
      </c>
      <c r="I25" s="31">
        <v>149606.435</v>
      </c>
      <c r="J25" s="30">
        <f>H25</f>
        <v>20479</v>
      </c>
      <c r="K25" s="31">
        <v>584.24</v>
      </c>
      <c r="L25" s="31">
        <f>I25</f>
        <v>149606.435</v>
      </c>
      <c r="M25" s="28" t="s">
        <v>24</v>
      </c>
      <c r="N25" s="28" t="s">
        <v>24</v>
      </c>
      <c r="O25" s="28" t="s">
        <v>24</v>
      </c>
      <c r="P25" s="28" t="s">
        <v>24</v>
      </c>
      <c r="Q25" s="28" t="s">
        <v>24</v>
      </c>
      <c r="R25" s="28" t="s">
        <v>24</v>
      </c>
      <c r="S25" s="28" t="s">
        <v>24</v>
      </c>
      <c r="T25" s="28" t="s">
        <v>24</v>
      </c>
      <c r="U25" s="28" t="s">
        <v>24</v>
      </c>
      <c r="V25" s="28"/>
      <c r="W25" s="28"/>
      <c r="X25" s="7"/>
      <c r="Y25" s="7"/>
      <c r="Z25" s="7"/>
    </row>
    <row r="26" spans="1:26" s="4" customFormat="1" ht="111.75" customHeight="1" x14ac:dyDescent="0.3">
      <c r="A26" s="28" t="s">
        <v>25</v>
      </c>
      <c r="B26" s="29" t="s">
        <v>53</v>
      </c>
      <c r="C26" s="28">
        <v>10</v>
      </c>
      <c r="D26" s="29" t="s">
        <v>22</v>
      </c>
      <c r="E26" s="28" t="s">
        <v>66</v>
      </c>
      <c r="F26" s="30">
        <v>11105</v>
      </c>
      <c r="G26" s="31">
        <v>174514.3</v>
      </c>
      <c r="H26" s="30">
        <v>11105</v>
      </c>
      <c r="I26" s="31">
        <v>174511.139</v>
      </c>
      <c r="J26" s="28" t="s">
        <v>24</v>
      </c>
      <c r="K26" s="28" t="s">
        <v>24</v>
      </c>
      <c r="L26" s="28" t="s">
        <v>24</v>
      </c>
      <c r="M26" s="28" t="s">
        <v>24</v>
      </c>
      <c r="N26" s="28" t="s">
        <v>24</v>
      </c>
      <c r="O26" s="28" t="s">
        <v>24</v>
      </c>
      <c r="P26" s="28" t="s">
        <v>24</v>
      </c>
      <c r="Q26" s="28" t="s">
        <v>24</v>
      </c>
      <c r="R26" s="28" t="s">
        <v>24</v>
      </c>
      <c r="S26" s="30">
        <f>H26</f>
        <v>11105</v>
      </c>
      <c r="T26" s="18">
        <v>15713.84</v>
      </c>
      <c r="U26" s="31">
        <f>I26</f>
        <v>174511.139</v>
      </c>
      <c r="V26" s="28"/>
      <c r="W26" s="28" t="s">
        <v>67</v>
      </c>
      <c r="X26" s="7"/>
      <c r="Y26" s="7"/>
      <c r="Z26" s="7"/>
    </row>
    <row r="27" spans="1:26" s="4" customFormat="1" ht="105" customHeight="1" x14ac:dyDescent="0.3">
      <c r="A27" s="24" t="s">
        <v>26</v>
      </c>
      <c r="B27" s="29" t="s">
        <v>53</v>
      </c>
      <c r="C27" s="28">
        <v>10</v>
      </c>
      <c r="D27" s="29" t="s">
        <v>22</v>
      </c>
      <c r="E27" s="28" t="s">
        <v>96</v>
      </c>
      <c r="F27" s="30">
        <f>F29+F31</f>
        <v>9</v>
      </c>
      <c r="G27" s="31">
        <f>G29+G31</f>
        <v>152.48699999999999</v>
      </c>
      <c r="H27" s="30">
        <f>H29+H31</f>
        <v>6</v>
      </c>
      <c r="I27" s="31">
        <f>I29+I31</f>
        <v>118.739</v>
      </c>
      <c r="J27" s="31">
        <f>J31</f>
        <v>6</v>
      </c>
      <c r="K27" s="18">
        <f>K31</f>
        <v>1484.24</v>
      </c>
      <c r="L27" s="31">
        <f>L29+L31</f>
        <v>118.739</v>
      </c>
      <c r="M27" s="28" t="s">
        <v>24</v>
      </c>
      <c r="N27" s="28" t="s">
        <v>24</v>
      </c>
      <c r="O27" s="28" t="s">
        <v>24</v>
      </c>
      <c r="P27" s="28" t="s">
        <v>24</v>
      </c>
      <c r="Q27" s="28" t="s">
        <v>24</v>
      </c>
      <c r="R27" s="28" t="s">
        <v>24</v>
      </c>
      <c r="S27" s="28">
        <f>S29</f>
        <v>0</v>
      </c>
      <c r="T27" s="31">
        <f>T29</f>
        <v>10000</v>
      </c>
      <c r="U27" s="31">
        <f>U29</f>
        <v>0</v>
      </c>
      <c r="V27" s="32"/>
      <c r="W27" s="45" t="s">
        <v>83</v>
      </c>
      <c r="X27" s="7"/>
      <c r="Y27" s="7"/>
      <c r="Z27" s="7"/>
    </row>
    <row r="28" spans="1:26" s="4" customFormat="1" ht="14.25" customHeight="1" x14ac:dyDescent="0.3">
      <c r="A28" s="28" t="s">
        <v>1</v>
      </c>
      <c r="B28" s="29"/>
      <c r="C28" s="28"/>
      <c r="D28" s="29"/>
      <c r="E28" s="28"/>
      <c r="F28" s="30"/>
      <c r="G28" s="18"/>
      <c r="H28" s="30"/>
      <c r="I28" s="31"/>
      <c r="J28" s="28"/>
      <c r="K28" s="28"/>
      <c r="L28" s="31"/>
      <c r="M28" s="28"/>
      <c r="N28" s="28"/>
      <c r="O28" s="28"/>
      <c r="P28" s="28"/>
      <c r="Q28" s="28"/>
      <c r="R28" s="28"/>
      <c r="S28" s="28"/>
      <c r="T28" s="28"/>
      <c r="U28" s="28"/>
      <c r="V28" s="32"/>
      <c r="W28" s="45"/>
      <c r="X28" s="7"/>
      <c r="Y28" s="7"/>
      <c r="Z28" s="7"/>
    </row>
    <row r="29" spans="1:26" s="4" customFormat="1" ht="14.25" customHeight="1" x14ac:dyDescent="0.3">
      <c r="A29" s="45" t="s">
        <v>27</v>
      </c>
      <c r="B29" s="46"/>
      <c r="C29" s="45"/>
      <c r="D29" s="48"/>
      <c r="E29" s="45"/>
      <c r="F29" s="49">
        <v>1</v>
      </c>
      <c r="G29" s="50">
        <v>10</v>
      </c>
      <c r="H29" s="49">
        <v>0</v>
      </c>
      <c r="I29" s="50">
        <v>0</v>
      </c>
      <c r="J29" s="45" t="s">
        <v>24</v>
      </c>
      <c r="K29" s="45" t="s">
        <v>24</v>
      </c>
      <c r="L29" s="50">
        <v>0</v>
      </c>
      <c r="M29" s="45" t="s">
        <v>24</v>
      </c>
      <c r="N29" s="45" t="s">
        <v>24</v>
      </c>
      <c r="O29" s="45" t="s">
        <v>24</v>
      </c>
      <c r="P29" s="45" t="s">
        <v>24</v>
      </c>
      <c r="Q29" s="45" t="s">
        <v>24</v>
      </c>
      <c r="R29" s="45" t="s">
        <v>24</v>
      </c>
      <c r="S29" s="45">
        <v>0</v>
      </c>
      <c r="T29" s="50">
        <v>10000</v>
      </c>
      <c r="U29" s="50">
        <f>I29</f>
        <v>0</v>
      </c>
      <c r="V29" s="32"/>
      <c r="W29" s="45"/>
      <c r="X29" s="7"/>
      <c r="Y29" s="7"/>
      <c r="Z29" s="7"/>
    </row>
    <row r="30" spans="1:26" s="4" customFormat="1" ht="17.25" customHeight="1" x14ac:dyDescent="0.3">
      <c r="A30" s="45"/>
      <c r="B30" s="47"/>
      <c r="C30" s="45"/>
      <c r="D30" s="48"/>
      <c r="E30" s="45"/>
      <c r="F30" s="49"/>
      <c r="G30" s="50"/>
      <c r="H30" s="49"/>
      <c r="I30" s="50"/>
      <c r="J30" s="45"/>
      <c r="K30" s="45"/>
      <c r="L30" s="50"/>
      <c r="M30" s="45"/>
      <c r="N30" s="45"/>
      <c r="O30" s="45"/>
      <c r="P30" s="45"/>
      <c r="Q30" s="45"/>
      <c r="R30" s="45"/>
      <c r="S30" s="45"/>
      <c r="T30" s="50"/>
      <c r="U30" s="50"/>
      <c r="V30" s="32"/>
      <c r="W30" s="45"/>
      <c r="X30" s="7"/>
      <c r="Y30" s="7"/>
      <c r="Z30" s="7"/>
    </row>
    <row r="31" spans="1:26" s="4" customFormat="1" ht="24.75" customHeight="1" x14ac:dyDescent="0.3">
      <c r="A31" s="28" t="s">
        <v>28</v>
      </c>
      <c r="B31" s="29"/>
      <c r="C31" s="28"/>
      <c r="D31" s="29"/>
      <c r="E31" s="28"/>
      <c r="F31" s="30">
        <v>8</v>
      </c>
      <c r="G31" s="31">
        <v>142.48699999999999</v>
      </c>
      <c r="H31" s="30">
        <v>6</v>
      </c>
      <c r="I31" s="31">
        <v>118.739</v>
      </c>
      <c r="J31" s="30">
        <f>H31</f>
        <v>6</v>
      </c>
      <c r="K31" s="18">
        <v>1484.24</v>
      </c>
      <c r="L31" s="31">
        <f>I31</f>
        <v>118.739</v>
      </c>
      <c r="M31" s="28" t="s">
        <v>24</v>
      </c>
      <c r="N31" s="28" t="s">
        <v>24</v>
      </c>
      <c r="O31" s="28" t="s">
        <v>24</v>
      </c>
      <c r="P31" s="28" t="s">
        <v>24</v>
      </c>
      <c r="Q31" s="28" t="s">
        <v>24</v>
      </c>
      <c r="R31" s="28" t="s">
        <v>24</v>
      </c>
      <c r="S31" s="28" t="s">
        <v>24</v>
      </c>
      <c r="T31" s="28" t="s">
        <v>24</v>
      </c>
      <c r="U31" s="28" t="s">
        <v>24</v>
      </c>
      <c r="V31" s="32"/>
      <c r="W31" s="45"/>
      <c r="X31" s="7"/>
      <c r="Y31" s="7"/>
      <c r="Z31" s="7"/>
    </row>
    <row r="32" spans="1:26" s="3" customFormat="1" ht="63.75" customHeight="1" x14ac:dyDescent="0.2">
      <c r="A32" s="28" t="s">
        <v>84</v>
      </c>
      <c r="B32" s="29" t="s">
        <v>53</v>
      </c>
      <c r="C32" s="28">
        <v>10</v>
      </c>
      <c r="D32" s="29" t="s">
        <v>41</v>
      </c>
      <c r="E32" s="28" t="s">
        <v>97</v>
      </c>
      <c r="F32" s="13">
        <v>20507</v>
      </c>
      <c r="G32" s="14">
        <v>3583475.22</v>
      </c>
      <c r="H32" s="13">
        <v>20507</v>
      </c>
      <c r="I32" s="14">
        <v>3583472.9440000001</v>
      </c>
      <c r="J32" s="13">
        <f>H32</f>
        <v>20507</v>
      </c>
      <c r="K32" s="18">
        <v>14562</v>
      </c>
      <c r="L32" s="14">
        <f>I32</f>
        <v>3583472.9440000001</v>
      </c>
      <c r="M32" s="28" t="s">
        <v>24</v>
      </c>
      <c r="N32" s="28" t="s">
        <v>24</v>
      </c>
      <c r="O32" s="28" t="s">
        <v>24</v>
      </c>
      <c r="P32" s="28" t="s">
        <v>24</v>
      </c>
      <c r="Q32" s="28" t="s">
        <v>24</v>
      </c>
      <c r="R32" s="28" t="s">
        <v>24</v>
      </c>
      <c r="S32" s="28" t="s">
        <v>24</v>
      </c>
      <c r="T32" s="28" t="s">
        <v>24</v>
      </c>
      <c r="U32" s="28" t="s">
        <v>24</v>
      </c>
      <c r="V32" s="32"/>
      <c r="W32" s="30">
        <f>H32</f>
        <v>20507</v>
      </c>
      <c r="X32" s="8"/>
      <c r="Y32" s="8"/>
      <c r="Z32" s="8"/>
    </row>
    <row r="33" spans="1:26" s="4" customFormat="1" ht="63.75" customHeight="1" x14ac:dyDescent="0.3">
      <c r="A33" s="28" t="s">
        <v>35</v>
      </c>
      <c r="B33" s="29" t="s">
        <v>53</v>
      </c>
      <c r="C33" s="28">
        <v>10</v>
      </c>
      <c r="D33" s="29" t="s">
        <v>41</v>
      </c>
      <c r="E33" s="28" t="s">
        <v>76</v>
      </c>
      <c r="F33" s="30">
        <v>16336</v>
      </c>
      <c r="G33" s="31">
        <v>154212</v>
      </c>
      <c r="H33" s="30">
        <v>16335</v>
      </c>
      <c r="I33" s="31">
        <v>154206</v>
      </c>
      <c r="J33" s="30" t="s">
        <v>24</v>
      </c>
      <c r="K33" s="28" t="s">
        <v>24</v>
      </c>
      <c r="L33" s="18" t="s">
        <v>24</v>
      </c>
      <c r="M33" s="28" t="s">
        <v>24</v>
      </c>
      <c r="N33" s="28" t="s">
        <v>24</v>
      </c>
      <c r="O33" s="28" t="s">
        <v>24</v>
      </c>
      <c r="P33" s="28" t="s">
        <v>24</v>
      </c>
      <c r="Q33" s="28" t="s">
        <v>24</v>
      </c>
      <c r="R33" s="28" t="s">
        <v>24</v>
      </c>
      <c r="S33" s="30">
        <f>H33</f>
        <v>16335</v>
      </c>
      <c r="T33" s="31" t="s">
        <v>36</v>
      </c>
      <c r="U33" s="31">
        <v>154206</v>
      </c>
      <c r="V33" s="28"/>
      <c r="W33" s="13">
        <v>16335</v>
      </c>
      <c r="X33" s="7"/>
      <c r="Y33" s="7"/>
      <c r="Z33" s="7"/>
    </row>
    <row r="34" spans="1:26" s="4" customFormat="1" ht="63.75" customHeight="1" x14ac:dyDescent="0.3">
      <c r="A34" s="28" t="s">
        <v>37</v>
      </c>
      <c r="B34" s="29" t="s">
        <v>53</v>
      </c>
      <c r="C34" s="28">
        <v>10</v>
      </c>
      <c r="D34" s="29" t="s">
        <v>41</v>
      </c>
      <c r="E34" s="28" t="s">
        <v>77</v>
      </c>
      <c r="F34" s="30">
        <v>4800</v>
      </c>
      <c r="G34" s="31">
        <v>455373.02399999998</v>
      </c>
      <c r="H34" s="30">
        <v>4584</v>
      </c>
      <c r="I34" s="31">
        <v>455109.87</v>
      </c>
      <c r="J34" s="30" t="s">
        <v>24</v>
      </c>
      <c r="K34" s="28" t="s">
        <v>24</v>
      </c>
      <c r="L34" s="18" t="s">
        <v>24</v>
      </c>
      <c r="M34" s="28" t="s">
        <v>24</v>
      </c>
      <c r="N34" s="28" t="s">
        <v>24</v>
      </c>
      <c r="O34" s="28" t="s">
        <v>24</v>
      </c>
      <c r="P34" s="28" t="s">
        <v>24</v>
      </c>
      <c r="Q34" s="28" t="s">
        <v>24</v>
      </c>
      <c r="R34" s="28" t="s">
        <v>24</v>
      </c>
      <c r="S34" s="30">
        <f>H34</f>
        <v>4584</v>
      </c>
      <c r="T34" s="31">
        <v>128313.47</v>
      </c>
      <c r="U34" s="31">
        <f>I34</f>
        <v>455109.87</v>
      </c>
      <c r="V34" s="28"/>
      <c r="W34" s="13">
        <v>4584</v>
      </c>
      <c r="X34" s="27"/>
      <c r="Y34" s="7"/>
      <c r="Z34" s="7"/>
    </row>
    <row r="35" spans="1:26" s="4" customFormat="1" ht="105.75" customHeight="1" x14ac:dyDescent="0.3">
      <c r="A35" s="28" t="s">
        <v>38</v>
      </c>
      <c r="B35" s="29" t="s">
        <v>53</v>
      </c>
      <c r="C35" s="28">
        <v>10</v>
      </c>
      <c r="D35" s="29" t="s">
        <v>41</v>
      </c>
      <c r="E35" s="28" t="s">
        <v>78</v>
      </c>
      <c r="F35" s="30">
        <v>6771</v>
      </c>
      <c r="G35" s="31">
        <v>78121.835000000006</v>
      </c>
      <c r="H35" s="30">
        <v>6769</v>
      </c>
      <c r="I35" s="31">
        <v>34315.785000000003</v>
      </c>
      <c r="J35" s="30">
        <v>6769</v>
      </c>
      <c r="K35" s="38">
        <v>408.03</v>
      </c>
      <c r="L35" s="31">
        <f t="shared" ref="L35:L37" si="4">I35</f>
        <v>34315.785000000003</v>
      </c>
      <c r="M35" s="28" t="s">
        <v>24</v>
      </c>
      <c r="N35" s="28" t="s">
        <v>24</v>
      </c>
      <c r="O35" s="28" t="s">
        <v>24</v>
      </c>
      <c r="P35" s="28" t="s">
        <v>24</v>
      </c>
      <c r="Q35" s="28" t="s">
        <v>24</v>
      </c>
      <c r="R35" s="28" t="s">
        <v>24</v>
      </c>
      <c r="S35" s="28" t="s">
        <v>24</v>
      </c>
      <c r="T35" s="28" t="s">
        <v>24</v>
      </c>
      <c r="U35" s="28" t="s">
        <v>24</v>
      </c>
      <c r="V35" s="28"/>
      <c r="W35" s="30">
        <v>6769</v>
      </c>
      <c r="X35" s="7"/>
      <c r="Y35" s="7"/>
      <c r="Z35" s="7"/>
    </row>
    <row r="36" spans="1:26" s="4" customFormat="1" ht="127.5" customHeight="1" x14ac:dyDescent="0.3">
      <c r="A36" s="28" t="s">
        <v>39</v>
      </c>
      <c r="B36" s="29" t="s">
        <v>53</v>
      </c>
      <c r="C36" s="28">
        <v>10</v>
      </c>
      <c r="D36" s="29" t="s">
        <v>41</v>
      </c>
      <c r="E36" s="28" t="s">
        <v>79</v>
      </c>
      <c r="F36" s="30">
        <v>1100</v>
      </c>
      <c r="G36" s="31">
        <v>20814.009999999998</v>
      </c>
      <c r="H36" s="30">
        <v>1098</v>
      </c>
      <c r="I36" s="31">
        <v>9873.8070000000007</v>
      </c>
      <c r="J36" s="30">
        <v>1098</v>
      </c>
      <c r="K36" s="38">
        <v>748.07</v>
      </c>
      <c r="L36" s="31">
        <f t="shared" si="4"/>
        <v>9873.8070000000007</v>
      </c>
      <c r="M36" s="28" t="s">
        <v>24</v>
      </c>
      <c r="N36" s="28" t="s">
        <v>24</v>
      </c>
      <c r="O36" s="28" t="s">
        <v>24</v>
      </c>
      <c r="P36" s="28" t="s">
        <v>24</v>
      </c>
      <c r="Q36" s="28" t="s">
        <v>24</v>
      </c>
      <c r="R36" s="28" t="s">
        <v>24</v>
      </c>
      <c r="S36" s="28" t="s">
        <v>24</v>
      </c>
      <c r="T36" s="28" t="s">
        <v>24</v>
      </c>
      <c r="U36" s="28" t="s">
        <v>24</v>
      </c>
      <c r="V36" s="28"/>
      <c r="W36" s="28">
        <v>1098</v>
      </c>
      <c r="X36" s="7"/>
      <c r="Y36" s="7"/>
      <c r="Z36" s="7"/>
    </row>
    <row r="37" spans="1:26" s="4" customFormat="1" ht="115.5" customHeight="1" x14ac:dyDescent="0.3">
      <c r="A37" s="28" t="s">
        <v>40</v>
      </c>
      <c r="B37" s="29" t="s">
        <v>53</v>
      </c>
      <c r="C37" s="28">
        <v>10</v>
      </c>
      <c r="D37" s="29" t="s">
        <v>41</v>
      </c>
      <c r="E37" s="28" t="s">
        <v>109</v>
      </c>
      <c r="F37" s="30">
        <v>13331</v>
      </c>
      <c r="G37" s="31">
        <v>2802561.6749999998</v>
      </c>
      <c r="H37" s="30">
        <v>13331</v>
      </c>
      <c r="I37" s="31">
        <v>2788369.15</v>
      </c>
      <c r="J37" s="30">
        <f>H37</f>
        <v>13331</v>
      </c>
      <c r="K37" s="31">
        <v>14562</v>
      </c>
      <c r="L37" s="31">
        <f t="shared" si="4"/>
        <v>2788369.15</v>
      </c>
      <c r="M37" s="28" t="s">
        <v>24</v>
      </c>
      <c r="N37" s="28" t="s">
        <v>24</v>
      </c>
      <c r="O37" s="28" t="s">
        <v>24</v>
      </c>
      <c r="P37" s="28" t="s">
        <v>24</v>
      </c>
      <c r="Q37" s="28" t="s">
        <v>24</v>
      </c>
      <c r="R37" s="28" t="s">
        <v>24</v>
      </c>
      <c r="S37" s="28" t="s">
        <v>24</v>
      </c>
      <c r="T37" s="28" t="s">
        <v>24</v>
      </c>
      <c r="U37" s="28" t="s">
        <v>24</v>
      </c>
      <c r="V37" s="28"/>
      <c r="W37" s="30">
        <f>H37</f>
        <v>13331</v>
      </c>
      <c r="X37" s="7"/>
      <c r="Y37" s="7"/>
      <c r="Z37" s="7"/>
    </row>
    <row r="38" spans="1:26" s="4" customFormat="1" ht="76.5" customHeight="1" x14ac:dyDescent="0.3">
      <c r="A38" s="28" t="s">
        <v>58</v>
      </c>
      <c r="B38" s="29" t="s">
        <v>53</v>
      </c>
      <c r="C38" s="28">
        <v>10</v>
      </c>
      <c r="D38" s="29" t="s">
        <v>41</v>
      </c>
      <c r="E38" s="28" t="s">
        <v>108</v>
      </c>
      <c r="F38" s="39">
        <v>68900</v>
      </c>
      <c r="G38" s="31">
        <v>10132183.4</v>
      </c>
      <c r="H38" s="30">
        <v>66934</v>
      </c>
      <c r="I38" s="31">
        <v>10127534.470000001</v>
      </c>
      <c r="J38" s="30">
        <f>H38</f>
        <v>66934</v>
      </c>
      <c r="K38" s="31" t="s">
        <v>100</v>
      </c>
      <c r="L38" s="31">
        <f>I38</f>
        <v>10127534.470000001</v>
      </c>
      <c r="M38" s="28" t="s">
        <v>24</v>
      </c>
      <c r="N38" s="28" t="s">
        <v>24</v>
      </c>
      <c r="O38" s="28" t="s">
        <v>24</v>
      </c>
      <c r="P38" s="28" t="s">
        <v>24</v>
      </c>
      <c r="Q38" s="28" t="s">
        <v>24</v>
      </c>
      <c r="R38" s="28" t="s">
        <v>24</v>
      </c>
      <c r="S38" s="28" t="s">
        <v>24</v>
      </c>
      <c r="T38" s="28" t="s">
        <v>24</v>
      </c>
      <c r="U38" s="28" t="s">
        <v>24</v>
      </c>
      <c r="V38" s="28"/>
      <c r="W38" s="28" t="s">
        <v>125</v>
      </c>
      <c r="X38" s="7"/>
      <c r="Y38" s="7"/>
      <c r="Z38" s="7"/>
    </row>
    <row r="39" spans="1:26" s="4" customFormat="1" ht="76.5" customHeight="1" x14ac:dyDescent="0.3">
      <c r="A39" s="40" t="s">
        <v>42</v>
      </c>
      <c r="B39" s="29" t="s">
        <v>53</v>
      </c>
      <c r="C39" s="28">
        <v>10</v>
      </c>
      <c r="D39" s="29" t="s">
        <v>49</v>
      </c>
      <c r="E39" s="28" t="s">
        <v>86</v>
      </c>
      <c r="F39" s="13">
        <f>F40+F41+F42</f>
        <v>1671</v>
      </c>
      <c r="G39" s="14">
        <f t="shared" ref="G39" si="5">G40+G41+G42</f>
        <v>179204.4</v>
      </c>
      <c r="H39" s="25">
        <f>H40+H41+H42</f>
        <v>1587</v>
      </c>
      <c r="I39" s="26">
        <f>I40+I41+I42</f>
        <v>176612.80000000002</v>
      </c>
      <c r="J39" s="25">
        <f>H39</f>
        <v>1587</v>
      </c>
      <c r="K39" s="26">
        <f>L39/J39/12*1000</f>
        <v>9273.9340474690198</v>
      </c>
      <c r="L39" s="26">
        <f>I39</f>
        <v>176612.80000000002</v>
      </c>
      <c r="M39" s="28" t="s">
        <v>24</v>
      </c>
      <c r="N39" s="28" t="s">
        <v>24</v>
      </c>
      <c r="O39" s="28" t="s">
        <v>24</v>
      </c>
      <c r="P39" s="28" t="s">
        <v>24</v>
      </c>
      <c r="Q39" s="28" t="s">
        <v>24</v>
      </c>
      <c r="R39" s="28" t="s">
        <v>24</v>
      </c>
      <c r="S39" s="28" t="s">
        <v>24</v>
      </c>
      <c r="T39" s="28" t="s">
        <v>24</v>
      </c>
      <c r="U39" s="28" t="s">
        <v>24</v>
      </c>
      <c r="V39" s="12"/>
      <c r="W39" s="30">
        <f>H39</f>
        <v>1587</v>
      </c>
      <c r="X39" s="7"/>
      <c r="Y39" s="7"/>
      <c r="Z39" s="7"/>
    </row>
    <row r="40" spans="1:26" s="4" customFormat="1" ht="76.5" customHeight="1" x14ac:dyDescent="0.3">
      <c r="A40" s="40" t="s">
        <v>43</v>
      </c>
      <c r="B40" s="29" t="s">
        <v>53</v>
      </c>
      <c r="C40" s="28">
        <v>10</v>
      </c>
      <c r="D40" s="29" t="s">
        <v>49</v>
      </c>
      <c r="E40" s="28" t="s">
        <v>86</v>
      </c>
      <c r="F40" s="13">
        <v>1582</v>
      </c>
      <c r="G40" s="14">
        <v>158959.6</v>
      </c>
      <c r="H40" s="25">
        <v>1500</v>
      </c>
      <c r="I40" s="26">
        <v>156755</v>
      </c>
      <c r="J40" s="25">
        <f t="shared" ref="J40:J45" si="6">H40</f>
        <v>1500</v>
      </c>
      <c r="K40" s="26">
        <f t="shared" ref="K40:K45" si="7">L40/J40/12*1000</f>
        <v>8708.6111111111113</v>
      </c>
      <c r="L40" s="26">
        <f t="shared" ref="L40:L45" si="8">I40</f>
        <v>156755</v>
      </c>
      <c r="M40" s="28" t="s">
        <v>24</v>
      </c>
      <c r="N40" s="28" t="s">
        <v>24</v>
      </c>
      <c r="O40" s="28" t="s">
        <v>24</v>
      </c>
      <c r="P40" s="28" t="s">
        <v>24</v>
      </c>
      <c r="Q40" s="28" t="s">
        <v>24</v>
      </c>
      <c r="R40" s="28" t="s">
        <v>24</v>
      </c>
      <c r="S40" s="28" t="s">
        <v>24</v>
      </c>
      <c r="T40" s="28" t="s">
        <v>24</v>
      </c>
      <c r="U40" s="28" t="s">
        <v>24</v>
      </c>
      <c r="V40" s="12"/>
      <c r="W40" s="30">
        <f>H40</f>
        <v>1500</v>
      </c>
      <c r="X40" s="7"/>
      <c r="Y40" s="7"/>
      <c r="Z40" s="7"/>
    </row>
    <row r="41" spans="1:26" s="4" customFormat="1" ht="76.5" customHeight="1" x14ac:dyDescent="0.3">
      <c r="A41" s="40" t="s">
        <v>44</v>
      </c>
      <c r="B41" s="29" t="s">
        <v>53</v>
      </c>
      <c r="C41" s="28">
        <v>10</v>
      </c>
      <c r="D41" s="29" t="s">
        <v>49</v>
      </c>
      <c r="E41" s="28" t="s">
        <v>86</v>
      </c>
      <c r="F41" s="13">
        <v>69</v>
      </c>
      <c r="G41" s="14">
        <v>17608.8</v>
      </c>
      <c r="H41" s="25">
        <v>68</v>
      </c>
      <c r="I41" s="26">
        <v>17353.599999999999</v>
      </c>
      <c r="J41" s="25">
        <f t="shared" si="6"/>
        <v>68</v>
      </c>
      <c r="K41" s="26">
        <f t="shared" si="7"/>
        <v>21266.666666666664</v>
      </c>
      <c r="L41" s="26">
        <f t="shared" si="8"/>
        <v>17353.599999999999</v>
      </c>
      <c r="M41" s="28" t="s">
        <v>24</v>
      </c>
      <c r="N41" s="28" t="s">
        <v>24</v>
      </c>
      <c r="O41" s="28" t="s">
        <v>24</v>
      </c>
      <c r="P41" s="28" t="s">
        <v>24</v>
      </c>
      <c r="Q41" s="28" t="s">
        <v>24</v>
      </c>
      <c r="R41" s="28" t="s">
        <v>24</v>
      </c>
      <c r="S41" s="28" t="s">
        <v>24</v>
      </c>
      <c r="T41" s="28" t="s">
        <v>24</v>
      </c>
      <c r="U41" s="28" t="s">
        <v>24</v>
      </c>
      <c r="V41" s="12"/>
      <c r="W41" s="30">
        <f t="shared" ref="W41:W45" si="9">H41</f>
        <v>68</v>
      </c>
      <c r="X41" s="7"/>
      <c r="Y41" s="7"/>
      <c r="Z41" s="7"/>
    </row>
    <row r="42" spans="1:26" s="4" customFormat="1" ht="76.5" customHeight="1" x14ac:dyDescent="0.3">
      <c r="A42" s="40" t="s">
        <v>45</v>
      </c>
      <c r="B42" s="29" t="s">
        <v>53</v>
      </c>
      <c r="C42" s="28">
        <v>10</v>
      </c>
      <c r="D42" s="29" t="s">
        <v>49</v>
      </c>
      <c r="E42" s="28" t="s">
        <v>86</v>
      </c>
      <c r="F42" s="13">
        <v>20</v>
      </c>
      <c r="G42" s="14">
        <v>2636</v>
      </c>
      <c r="H42" s="25">
        <v>19</v>
      </c>
      <c r="I42" s="26">
        <v>2504.1999999999998</v>
      </c>
      <c r="J42" s="25">
        <f t="shared" si="6"/>
        <v>19</v>
      </c>
      <c r="K42" s="26">
        <f t="shared" si="7"/>
        <v>10983.333333333332</v>
      </c>
      <c r="L42" s="26">
        <f t="shared" si="8"/>
        <v>2504.1999999999998</v>
      </c>
      <c r="M42" s="28" t="s">
        <v>24</v>
      </c>
      <c r="N42" s="28" t="s">
        <v>24</v>
      </c>
      <c r="O42" s="28" t="s">
        <v>24</v>
      </c>
      <c r="P42" s="28" t="s">
        <v>24</v>
      </c>
      <c r="Q42" s="28" t="s">
        <v>24</v>
      </c>
      <c r="R42" s="28" t="s">
        <v>24</v>
      </c>
      <c r="S42" s="28" t="s">
        <v>24</v>
      </c>
      <c r="T42" s="28" t="s">
        <v>24</v>
      </c>
      <c r="U42" s="28" t="s">
        <v>24</v>
      </c>
      <c r="V42" s="12"/>
      <c r="W42" s="30">
        <f t="shared" si="9"/>
        <v>19</v>
      </c>
      <c r="X42" s="7"/>
      <c r="Y42" s="7"/>
      <c r="Z42" s="7"/>
    </row>
    <row r="43" spans="1:26" s="4" customFormat="1" ht="76.5" customHeight="1" x14ac:dyDescent="0.3">
      <c r="A43" s="40" t="s">
        <v>46</v>
      </c>
      <c r="B43" s="29" t="s">
        <v>53</v>
      </c>
      <c r="C43" s="28">
        <v>10</v>
      </c>
      <c r="D43" s="29" t="s">
        <v>49</v>
      </c>
      <c r="E43" s="28" t="s">
        <v>98</v>
      </c>
      <c r="F43" s="13">
        <f>F44+F45</f>
        <v>259</v>
      </c>
      <c r="G43" s="14">
        <f t="shared" ref="G43" si="10">G44+G45</f>
        <v>43213.9</v>
      </c>
      <c r="H43" s="25">
        <f>H44+H45</f>
        <v>236</v>
      </c>
      <c r="I43" s="26">
        <f>I44+I45</f>
        <v>42204.800000000003</v>
      </c>
      <c r="J43" s="25">
        <f t="shared" si="6"/>
        <v>236</v>
      </c>
      <c r="K43" s="26">
        <f t="shared" si="7"/>
        <v>14902.824858757063</v>
      </c>
      <c r="L43" s="26">
        <f t="shared" si="8"/>
        <v>42204.800000000003</v>
      </c>
      <c r="M43" s="28" t="s">
        <v>24</v>
      </c>
      <c r="N43" s="28" t="s">
        <v>24</v>
      </c>
      <c r="O43" s="28" t="s">
        <v>24</v>
      </c>
      <c r="P43" s="28" t="s">
        <v>24</v>
      </c>
      <c r="Q43" s="28" t="s">
        <v>24</v>
      </c>
      <c r="R43" s="28" t="s">
        <v>24</v>
      </c>
      <c r="S43" s="28" t="s">
        <v>24</v>
      </c>
      <c r="T43" s="28" t="s">
        <v>24</v>
      </c>
      <c r="U43" s="28" t="s">
        <v>24</v>
      </c>
      <c r="V43" s="12"/>
      <c r="W43" s="30">
        <f t="shared" si="9"/>
        <v>236</v>
      </c>
      <c r="X43" s="7"/>
      <c r="Y43" s="7"/>
      <c r="Z43" s="7"/>
    </row>
    <row r="44" spans="1:26" s="4" customFormat="1" ht="76.5" customHeight="1" x14ac:dyDescent="0.3">
      <c r="A44" s="40" t="s">
        <v>47</v>
      </c>
      <c r="B44" s="29" t="s">
        <v>53</v>
      </c>
      <c r="C44" s="28">
        <v>10</v>
      </c>
      <c r="D44" s="29" t="s">
        <v>49</v>
      </c>
      <c r="E44" s="28" t="s">
        <v>98</v>
      </c>
      <c r="F44" s="13">
        <v>11</v>
      </c>
      <c r="G44" s="14">
        <v>2256.1</v>
      </c>
      <c r="H44" s="25">
        <v>10</v>
      </c>
      <c r="I44" s="26">
        <v>2051</v>
      </c>
      <c r="J44" s="25">
        <f t="shared" si="6"/>
        <v>10</v>
      </c>
      <c r="K44" s="26">
        <f t="shared" si="7"/>
        <v>17091.666666666664</v>
      </c>
      <c r="L44" s="26">
        <f t="shared" si="8"/>
        <v>2051</v>
      </c>
      <c r="M44" s="28" t="s">
        <v>24</v>
      </c>
      <c r="N44" s="28" t="s">
        <v>24</v>
      </c>
      <c r="O44" s="28" t="s">
        <v>24</v>
      </c>
      <c r="P44" s="28" t="s">
        <v>24</v>
      </c>
      <c r="Q44" s="28" t="s">
        <v>24</v>
      </c>
      <c r="R44" s="28" t="s">
        <v>24</v>
      </c>
      <c r="S44" s="28" t="s">
        <v>24</v>
      </c>
      <c r="T44" s="28" t="s">
        <v>24</v>
      </c>
      <c r="U44" s="28" t="s">
        <v>24</v>
      </c>
      <c r="V44" s="12"/>
      <c r="W44" s="30">
        <f t="shared" si="9"/>
        <v>10</v>
      </c>
      <c r="X44" s="7"/>
      <c r="Y44" s="7"/>
      <c r="Z44" s="7"/>
    </row>
    <row r="45" spans="1:26" s="4" customFormat="1" ht="76.5" customHeight="1" x14ac:dyDescent="0.3">
      <c r="A45" s="40" t="s">
        <v>48</v>
      </c>
      <c r="B45" s="29" t="s">
        <v>53</v>
      </c>
      <c r="C45" s="28">
        <v>10</v>
      </c>
      <c r="D45" s="29" t="s">
        <v>49</v>
      </c>
      <c r="E45" s="28" t="s">
        <v>98</v>
      </c>
      <c r="F45" s="13">
        <v>248</v>
      </c>
      <c r="G45" s="14">
        <v>40957.800000000003</v>
      </c>
      <c r="H45" s="25">
        <v>226</v>
      </c>
      <c r="I45" s="26">
        <v>40153.800000000003</v>
      </c>
      <c r="J45" s="25">
        <f t="shared" si="6"/>
        <v>226</v>
      </c>
      <c r="K45" s="26">
        <f t="shared" si="7"/>
        <v>14805.973451327434</v>
      </c>
      <c r="L45" s="26">
        <f t="shared" si="8"/>
        <v>40153.800000000003</v>
      </c>
      <c r="M45" s="28" t="s">
        <v>24</v>
      </c>
      <c r="N45" s="28" t="s">
        <v>24</v>
      </c>
      <c r="O45" s="28" t="s">
        <v>24</v>
      </c>
      <c r="P45" s="28" t="s">
        <v>24</v>
      </c>
      <c r="Q45" s="28" t="s">
        <v>24</v>
      </c>
      <c r="R45" s="28" t="s">
        <v>24</v>
      </c>
      <c r="S45" s="28" t="s">
        <v>24</v>
      </c>
      <c r="T45" s="28" t="s">
        <v>24</v>
      </c>
      <c r="U45" s="28" t="s">
        <v>24</v>
      </c>
      <c r="V45" s="12"/>
      <c r="W45" s="30">
        <f t="shared" si="9"/>
        <v>226</v>
      </c>
      <c r="X45" s="7"/>
      <c r="Y45" s="7"/>
      <c r="Z45" s="7"/>
    </row>
    <row r="46" spans="1:26" s="4" customFormat="1" ht="76.5" customHeight="1" x14ac:dyDescent="0.3">
      <c r="A46" s="28" t="s">
        <v>50</v>
      </c>
      <c r="B46" s="29" t="s">
        <v>53</v>
      </c>
      <c r="C46" s="28">
        <v>10</v>
      </c>
      <c r="D46" s="29" t="s">
        <v>22</v>
      </c>
      <c r="E46" s="28" t="s">
        <v>80</v>
      </c>
      <c r="F46" s="30">
        <v>4083</v>
      </c>
      <c r="G46" s="31">
        <v>35554</v>
      </c>
      <c r="H46" s="30">
        <v>3882</v>
      </c>
      <c r="I46" s="31">
        <v>33795.800000000003</v>
      </c>
      <c r="J46" s="28" t="s">
        <v>24</v>
      </c>
      <c r="K46" s="28" t="s">
        <v>24</v>
      </c>
      <c r="L46" s="28" t="s">
        <v>24</v>
      </c>
      <c r="M46" s="28" t="s">
        <v>24</v>
      </c>
      <c r="N46" s="28" t="s">
        <v>24</v>
      </c>
      <c r="O46" s="28" t="s">
        <v>24</v>
      </c>
      <c r="P46" s="28" t="s">
        <v>24</v>
      </c>
      <c r="Q46" s="28" t="s">
        <v>24</v>
      </c>
      <c r="R46" s="28" t="s">
        <v>24</v>
      </c>
      <c r="S46" s="30">
        <f>H46</f>
        <v>3882</v>
      </c>
      <c r="T46" s="18">
        <v>8705.85</v>
      </c>
      <c r="U46" s="31">
        <f>I46</f>
        <v>33795.800000000003</v>
      </c>
      <c r="V46" s="28"/>
      <c r="W46" s="28" t="s">
        <v>81</v>
      </c>
      <c r="X46" s="7"/>
      <c r="Y46" s="7"/>
      <c r="Z46" s="7"/>
    </row>
    <row r="47" spans="1:26" s="4" customFormat="1" ht="76.5" customHeight="1" x14ac:dyDescent="0.3">
      <c r="A47" s="32" t="s">
        <v>51</v>
      </c>
      <c r="B47" s="29" t="s">
        <v>53</v>
      </c>
      <c r="C47" s="32">
        <v>10</v>
      </c>
      <c r="D47" s="33" t="s">
        <v>41</v>
      </c>
      <c r="E47" s="32" t="s">
        <v>82</v>
      </c>
      <c r="F47" s="13">
        <v>92579</v>
      </c>
      <c r="G47" s="44">
        <v>1566065.8</v>
      </c>
      <c r="H47" s="13">
        <v>89879</v>
      </c>
      <c r="I47" s="14">
        <v>605284.6</v>
      </c>
      <c r="J47" s="13">
        <f>H47</f>
        <v>89879</v>
      </c>
      <c r="K47" s="32" t="s">
        <v>121</v>
      </c>
      <c r="L47" s="14">
        <f>I47</f>
        <v>605284.6</v>
      </c>
      <c r="M47" s="32" t="s">
        <v>24</v>
      </c>
      <c r="N47" s="32" t="s">
        <v>24</v>
      </c>
      <c r="O47" s="32" t="s">
        <v>24</v>
      </c>
      <c r="P47" s="32" t="s">
        <v>24</v>
      </c>
      <c r="Q47" s="32" t="s">
        <v>24</v>
      </c>
      <c r="R47" s="32" t="s">
        <v>24</v>
      </c>
      <c r="S47" s="32" t="s">
        <v>24</v>
      </c>
      <c r="T47" s="32" t="s">
        <v>24</v>
      </c>
      <c r="U47" s="32" t="s">
        <v>24</v>
      </c>
      <c r="V47" s="12"/>
      <c r="W47" s="28" t="s">
        <v>122</v>
      </c>
      <c r="X47" s="7"/>
      <c r="Y47" s="7"/>
      <c r="Z47" s="7"/>
    </row>
    <row r="48" spans="1:26" ht="170.25" customHeight="1" x14ac:dyDescent="0.25">
      <c r="A48" s="21" t="s">
        <v>104</v>
      </c>
      <c r="B48" s="20" t="s">
        <v>53</v>
      </c>
      <c r="C48" s="22">
        <v>10</v>
      </c>
      <c r="D48" s="20" t="s">
        <v>22</v>
      </c>
      <c r="E48" s="21" t="s">
        <v>85</v>
      </c>
      <c r="F48" s="13">
        <f>G48/15</f>
        <v>1133.96</v>
      </c>
      <c r="G48" s="14">
        <v>17009.400000000001</v>
      </c>
      <c r="H48" s="22">
        <v>867</v>
      </c>
      <c r="I48" s="14">
        <v>13005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867</v>
      </c>
      <c r="T48" s="19">
        <v>15000</v>
      </c>
      <c r="U48" s="14">
        <f>S48*T48/1000</f>
        <v>13005</v>
      </c>
      <c r="V48" s="22"/>
      <c r="W48" s="21" t="s">
        <v>63</v>
      </c>
    </row>
    <row r="49" spans="1:23" ht="76.5" customHeight="1" x14ac:dyDescent="0.25">
      <c r="A49" s="41" t="s">
        <v>60</v>
      </c>
      <c r="B49" s="42" t="s">
        <v>53</v>
      </c>
      <c r="C49" s="43">
        <v>10</v>
      </c>
      <c r="D49" s="42" t="s">
        <v>61</v>
      </c>
      <c r="E49" s="41" t="s">
        <v>87</v>
      </c>
      <c r="F49" s="13">
        <v>292</v>
      </c>
      <c r="G49" s="14">
        <v>3501.9</v>
      </c>
      <c r="H49" s="32">
        <v>151</v>
      </c>
      <c r="I49" s="14">
        <v>1478.7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f>H49</f>
        <v>151</v>
      </c>
      <c r="T49" s="18" t="s">
        <v>62</v>
      </c>
      <c r="U49" s="14">
        <f>I49</f>
        <v>1478.7</v>
      </c>
      <c r="V49" s="32"/>
      <c r="W49" s="28">
        <f>S49</f>
        <v>151</v>
      </c>
    </row>
    <row r="50" spans="1:23" ht="128.25" customHeight="1" x14ac:dyDescent="0.25">
      <c r="A50" s="28" t="s">
        <v>105</v>
      </c>
      <c r="B50" s="33" t="s">
        <v>53</v>
      </c>
      <c r="C50" s="32">
        <v>10</v>
      </c>
      <c r="D50" s="33" t="s">
        <v>22</v>
      </c>
      <c r="E50" s="28" t="s">
        <v>123</v>
      </c>
      <c r="F50" s="13">
        <f>G50/20</f>
        <v>269.28000000000003</v>
      </c>
      <c r="G50" s="14">
        <v>5385.6</v>
      </c>
      <c r="H50" s="13">
        <v>231</v>
      </c>
      <c r="I50" s="14">
        <v>4620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231</v>
      </c>
      <c r="T50" s="19">
        <v>20000</v>
      </c>
      <c r="U50" s="14">
        <f>S50*T50/1000</f>
        <v>4620</v>
      </c>
      <c r="V50" s="32"/>
      <c r="W50" s="28" t="s">
        <v>63</v>
      </c>
    </row>
    <row r="51" spans="1:23" ht="38.25" customHeight="1" x14ac:dyDescent="0.25">
      <c r="A51" s="2" t="s">
        <v>126</v>
      </c>
      <c r="F51" s="3"/>
      <c r="G51" s="4"/>
      <c r="H51" s="4"/>
      <c r="I51" s="4"/>
      <c r="J51" s="4"/>
      <c r="K51" s="4"/>
      <c r="L51" s="4"/>
      <c r="M51" s="4"/>
    </row>
    <row r="52" spans="1:23" ht="7.5" customHeight="1" x14ac:dyDescent="0.25">
      <c r="F52" s="3"/>
      <c r="G52" s="4"/>
      <c r="H52" s="4"/>
      <c r="I52" s="4"/>
      <c r="J52" s="4"/>
      <c r="K52" s="4"/>
      <c r="L52" s="4"/>
      <c r="M52" s="4"/>
    </row>
    <row r="53" spans="1:23" ht="7.5" customHeight="1" x14ac:dyDescent="0.25">
      <c r="F53" s="3"/>
      <c r="G53" s="4"/>
      <c r="H53" s="4"/>
      <c r="I53" s="4"/>
      <c r="J53" s="4"/>
      <c r="K53" s="4"/>
      <c r="L53" s="4"/>
      <c r="M53" s="4"/>
    </row>
    <row r="54" spans="1:23" ht="7.5" customHeight="1" x14ac:dyDescent="0.25">
      <c r="F54" s="3"/>
      <c r="G54" s="4"/>
      <c r="H54" s="4"/>
      <c r="I54" s="4"/>
      <c r="J54" s="4"/>
      <c r="K54" s="4"/>
      <c r="L54" s="4"/>
      <c r="M54" s="4"/>
    </row>
    <row r="55" spans="1:23" s="9" customFormat="1" ht="18.75" x14ac:dyDescent="0.3">
      <c r="A55" s="7"/>
      <c r="B55" s="16"/>
      <c r="C55" s="7"/>
      <c r="D55" s="7"/>
      <c r="E55" s="8"/>
      <c r="F55" s="8"/>
      <c r="G55" s="7"/>
      <c r="H55" s="7"/>
      <c r="I55" s="7"/>
      <c r="J55" s="7"/>
      <c r="K55" s="7"/>
      <c r="L55" s="7"/>
      <c r="M55" s="7"/>
      <c r="V55" s="7"/>
    </row>
    <row r="56" spans="1:23" s="9" customFormat="1" ht="33.75" customHeight="1" x14ac:dyDescent="0.3">
      <c r="A56" s="10" t="s">
        <v>128</v>
      </c>
      <c r="B56" s="7"/>
      <c r="C56" s="7"/>
      <c r="D56" s="7"/>
      <c r="E56" s="8"/>
      <c r="F56" s="8"/>
      <c r="G56" s="7"/>
      <c r="H56" s="7"/>
      <c r="I56" s="7"/>
      <c r="J56" s="7"/>
      <c r="K56" s="7" t="s">
        <v>64</v>
      </c>
      <c r="L56" s="7"/>
      <c r="M56" s="7"/>
      <c r="V56" s="7"/>
    </row>
    <row r="57" spans="1:23" s="9" customFormat="1" ht="18.75" x14ac:dyDescent="0.3">
      <c r="A57" s="10"/>
      <c r="B57" s="16"/>
      <c r="C57" s="7"/>
      <c r="D57" s="7"/>
      <c r="E57" s="8"/>
      <c r="F57" s="8"/>
      <c r="G57" s="7"/>
      <c r="H57" s="7"/>
      <c r="I57" s="7"/>
      <c r="J57" s="7"/>
      <c r="K57" s="7"/>
      <c r="L57" s="7"/>
      <c r="M57" s="7"/>
      <c r="V57" s="7"/>
    </row>
    <row r="58" spans="1:23" s="9" customFormat="1" ht="18.75" x14ac:dyDescent="0.3">
      <c r="A58" s="10"/>
      <c r="B58" s="16"/>
      <c r="C58" s="7"/>
      <c r="D58" s="7"/>
      <c r="E58" s="8"/>
      <c r="F58" s="8"/>
      <c r="G58" s="7"/>
      <c r="H58" s="7"/>
      <c r="I58" s="7"/>
      <c r="J58" s="7"/>
      <c r="K58" s="7"/>
      <c r="L58" s="7"/>
      <c r="M58" s="7"/>
      <c r="V58" s="7"/>
    </row>
    <row r="59" spans="1:23" s="9" customFormat="1" ht="18.75" x14ac:dyDescent="0.3">
      <c r="A59" s="7"/>
      <c r="B59" s="16"/>
      <c r="C59" s="7"/>
      <c r="D59" s="7"/>
      <c r="E59" s="8"/>
      <c r="F59" s="8"/>
      <c r="G59" s="7"/>
      <c r="H59" s="7"/>
      <c r="I59" s="7"/>
      <c r="J59" s="7"/>
      <c r="K59" s="7"/>
      <c r="L59" s="7"/>
      <c r="M59" s="7"/>
      <c r="V59" s="7"/>
    </row>
    <row r="60" spans="1:23" s="9" customFormat="1" ht="18.75" x14ac:dyDescent="0.3">
      <c r="A60" s="7"/>
      <c r="B60" s="16"/>
      <c r="C60" s="7"/>
      <c r="D60" s="7"/>
      <c r="E60" s="8"/>
      <c r="F60" s="8"/>
      <c r="G60" s="7"/>
      <c r="H60" s="7"/>
      <c r="I60" s="7"/>
      <c r="J60" s="7"/>
      <c r="K60" s="7"/>
      <c r="L60" s="7"/>
      <c r="M60" s="7"/>
      <c r="V60" s="7"/>
    </row>
    <row r="61" spans="1:23" s="9" customFormat="1" ht="18.75" x14ac:dyDescent="0.3">
      <c r="A61" s="7" t="s">
        <v>102</v>
      </c>
      <c r="B61" s="16"/>
      <c r="C61" s="7"/>
      <c r="D61" s="7"/>
      <c r="E61" s="8"/>
      <c r="F61" s="8"/>
      <c r="G61" s="7"/>
      <c r="H61" s="7"/>
      <c r="I61" s="7"/>
      <c r="J61" s="7"/>
      <c r="K61" s="56" t="s">
        <v>103</v>
      </c>
      <c r="L61" s="57"/>
      <c r="M61" s="7"/>
      <c r="V61" s="7"/>
    </row>
    <row r="62" spans="1:23" s="9" customFormat="1" ht="18.75" x14ac:dyDescent="0.3">
      <c r="A62" s="7"/>
      <c r="B62" s="16"/>
      <c r="C62" s="7"/>
      <c r="D62" s="7"/>
      <c r="E62" s="8"/>
      <c r="F62" s="8"/>
      <c r="G62" s="7"/>
      <c r="H62" s="7"/>
      <c r="I62" s="7"/>
      <c r="J62" s="7"/>
      <c r="K62" s="7"/>
      <c r="L62" s="7"/>
      <c r="M62" s="7"/>
      <c r="V62" s="7"/>
    </row>
    <row r="63" spans="1:23" x14ac:dyDescent="0.25">
      <c r="F63" s="3"/>
      <c r="G63" s="4"/>
      <c r="H63" s="4"/>
      <c r="I63" s="4"/>
      <c r="J63" s="4"/>
      <c r="K63" s="4"/>
      <c r="L63" s="4"/>
      <c r="M63" s="4"/>
    </row>
    <row r="64" spans="1:23" x14ac:dyDescent="0.25">
      <c r="F64" s="3"/>
      <c r="G64" s="4"/>
      <c r="H64" s="4"/>
      <c r="I64" s="4"/>
      <c r="J64" s="4"/>
      <c r="K64" s="4"/>
      <c r="L64" s="4"/>
      <c r="M64" s="4"/>
    </row>
    <row r="65" spans="6:13" x14ac:dyDescent="0.25">
      <c r="F65" s="3"/>
      <c r="G65" s="4"/>
      <c r="H65" s="4"/>
      <c r="I65" s="4"/>
      <c r="J65" s="4"/>
      <c r="K65" s="4"/>
      <c r="L65" s="4"/>
      <c r="M65" s="4"/>
    </row>
  </sheetData>
  <autoFilter ref="A4:W51">
    <filterColumn colId="5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</autoFilter>
  <mergeCells count="53">
    <mergeCell ref="J5:L6"/>
    <mergeCell ref="M5:O6"/>
    <mergeCell ref="P5:R6"/>
    <mergeCell ref="S5:U6"/>
    <mergeCell ref="H7:H9"/>
    <mergeCell ref="T7:T9"/>
    <mergeCell ref="U7:U9"/>
    <mergeCell ref="I7:I9"/>
    <mergeCell ref="J7:J9"/>
    <mergeCell ref="Q7:Q9"/>
    <mergeCell ref="R7:R9"/>
    <mergeCell ref="A4:A9"/>
    <mergeCell ref="B4:B9"/>
    <mergeCell ref="C4:C9"/>
    <mergeCell ref="D4:D9"/>
    <mergeCell ref="E4:E9"/>
    <mergeCell ref="R29:R30"/>
    <mergeCell ref="P29:P30"/>
    <mergeCell ref="Q29:Q30"/>
    <mergeCell ref="E2:W2"/>
    <mergeCell ref="K61:L61"/>
    <mergeCell ref="F4:G6"/>
    <mergeCell ref="F7:F9"/>
    <mergeCell ref="G7:G9"/>
    <mergeCell ref="K7:K9"/>
    <mergeCell ref="L7:L9"/>
    <mergeCell ref="M7:M9"/>
    <mergeCell ref="N7:N9"/>
    <mergeCell ref="O7:O9"/>
    <mergeCell ref="P7:P9"/>
    <mergeCell ref="H4:I6"/>
    <mergeCell ref="J4:U4"/>
    <mergeCell ref="W27:W31"/>
    <mergeCell ref="S29:S30"/>
    <mergeCell ref="T29:T30"/>
    <mergeCell ref="U29:U30"/>
    <mergeCell ref="W4:W9"/>
    <mergeCell ref="S7:S9"/>
    <mergeCell ref="K29:K30"/>
    <mergeCell ref="L29:L30"/>
    <mergeCell ref="M29:M30"/>
    <mergeCell ref="N29:N30"/>
    <mergeCell ref="O29:O30"/>
    <mergeCell ref="F29:F30"/>
    <mergeCell ref="G29:G30"/>
    <mergeCell ref="H29:H30"/>
    <mergeCell ref="I29:I30"/>
    <mergeCell ref="J29:J30"/>
    <mergeCell ref="A29:A30"/>
    <mergeCell ref="B29:B30"/>
    <mergeCell ref="C29:C30"/>
    <mergeCell ref="D29:D30"/>
    <mergeCell ref="E29:E30"/>
  </mergeCells>
  <pageMargins left="0" right="0" top="3.937007874015748E-2" bottom="0" header="0.31496062992125984" footer="0.31496062992125984"/>
  <pageSetup paperSize="9" scale="35" fitToHeight="3" orientation="landscape" r:id="rId1"/>
  <rowBreaks count="4" manualBreakCount="4">
    <brk id="25" max="22" man="1"/>
    <brk id="43" max="22" man="1"/>
    <brk id="62" max="22" man="1"/>
    <brk id="64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Дмитриева Ольга Игоревна</cp:lastModifiedBy>
  <cp:lastPrinted>2023-03-16T02:10:26Z</cp:lastPrinted>
  <dcterms:created xsi:type="dcterms:W3CDTF">2014-10-06T02:45:26Z</dcterms:created>
  <dcterms:modified xsi:type="dcterms:W3CDTF">2023-03-16T02:11:01Z</dcterms:modified>
</cp:coreProperties>
</file>